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15"/>
  </bookViews>
  <sheets>
    <sheet name="8.1" sheetId="1" r:id="rId1"/>
    <sheet name="8.1.1" sheetId="2" r:id="rId2"/>
    <sheet name="8.3" sheetId="3" r:id="rId3"/>
    <sheet name="ф. 1.2" sheetId="4" r:id="rId4"/>
    <sheet name="ф.1.1" sheetId="5" r:id="rId5"/>
    <sheet name="ф. 1.3" sheetId="6" r:id="rId6"/>
    <sheet name="Ф.1.5" sheetId="7" r:id="rId7"/>
    <sheet name="Ф.2.1." sheetId="8" r:id="rId8"/>
    <sheet name="Ф.2.2." sheetId="9" r:id="rId9"/>
    <sheet name="Ф.2.3." sheetId="10" r:id="rId10"/>
    <sheet name="Ф.2.4." sheetId="11" r:id="rId11"/>
    <sheet name="ф.3.2." sheetId="12" r:id="rId12"/>
    <sheet name="ф.3.1. " sheetId="13" r:id="rId13"/>
    <sheet name="ф.3.3." sheetId="14" r:id="rId14"/>
    <sheet name=" ф.4.1." sheetId="15" r:id="rId15"/>
    <sheet name=" Ф.4.2" sheetId="16" r:id="rId16"/>
  </sheets>
  <definedNames>
    <definedName name="TABLE" localSheetId="1">'8.1.1'!#REF!</definedName>
    <definedName name="TABLE" localSheetId="3">'ф. 1.2'!#REF!</definedName>
    <definedName name="TABLE" localSheetId="5">'ф. 1.3'!#REF!</definedName>
    <definedName name="TABLE" localSheetId="4">'ф.1.1'!#REF!</definedName>
    <definedName name="TABLE_2" localSheetId="1">'8.1.1'!#REF!</definedName>
    <definedName name="TABLE_2" localSheetId="3">'ф. 1.2'!#REF!</definedName>
    <definedName name="TABLE_2" localSheetId="5">'ф. 1.3'!#REF!</definedName>
    <definedName name="TABLE_2" localSheetId="4">'ф.1.1'!#REF!</definedName>
    <definedName name="_xlnm.Print_Titles" localSheetId="7">'Ф.2.1.'!$18:$20</definedName>
    <definedName name="_xlnm.Print_Titles" localSheetId="8">'Ф.2.2.'!$7:$9</definedName>
    <definedName name="_xlnm.Print_Titles" localSheetId="9">'Ф.2.3.'!$7:$9</definedName>
    <definedName name="_xlnm.Print_Titles" localSheetId="10">'Ф.2.4.'!$8:$10</definedName>
    <definedName name="_xlnm.Print_Area" localSheetId="14">' ф.4.1.'!$A$1:$FF$25</definedName>
    <definedName name="_xlnm.Print_Area" localSheetId="15">' Ф.4.2'!$A$2:$DG$15</definedName>
    <definedName name="_xlnm.Print_Area" localSheetId="1">'8.1.1'!$A$1:$EX$21</definedName>
    <definedName name="_xlnm.Print_Area" localSheetId="2">'8.3'!$A$1:$D$27</definedName>
    <definedName name="_xlnm.Print_Area" localSheetId="3">'ф. 1.2'!$A$1:$CZ$15</definedName>
    <definedName name="_xlnm.Print_Area" localSheetId="5">'ф. 1.3'!$A$1:$CZ$19</definedName>
    <definedName name="_xlnm.Print_Area" localSheetId="4">'ф.1.1'!$A$1:$CZ$27</definedName>
    <definedName name="_xlnm.Print_Area" localSheetId="6">'Ф.1.5'!$A$1:$EA$25</definedName>
    <definedName name="_xlnm.Print_Area" localSheetId="7">'Ф.2.1.'!$A$1:$DE$59</definedName>
    <definedName name="_xlnm.Print_Area" localSheetId="8">'Ф.2.2.'!$A$1:$DD$35</definedName>
    <definedName name="_xlnm.Print_Area" localSheetId="9">'Ф.2.3.'!$A$1:$DC$54</definedName>
    <definedName name="_xlnm.Print_Area" localSheetId="10">'Ф.2.4.'!$A$1:$CF$55</definedName>
    <definedName name="_xlnm.Print_Area" localSheetId="12">'ф.3.1. '!$A$1:$BO$30</definedName>
    <definedName name="_xlnm.Print_Area" localSheetId="11">'ф.3.2.'!$A$1:$BO$21</definedName>
    <definedName name="_xlnm.Print_Area" localSheetId="13">'ф.3.3.'!$A$1:$BO$20</definedName>
  </definedNames>
  <calcPr fullCalcOnLoad="1"/>
</workbook>
</file>

<file path=xl/sharedStrings.xml><?xml version="1.0" encoding="utf-8"?>
<sst xmlns="http://schemas.openxmlformats.org/spreadsheetml/2006/main" count="658" uniqueCount="373">
  <si>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</si>
  <si>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</si>
  <si>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</si>
  <si>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</si>
  <si>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</si>
  <si>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</si>
  <si>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 год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</si>
  <si>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</si>
  <si>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</si>
  <si>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</si>
  <si>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</si>
  <si>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 xml:space="preserve"> </t>
  </si>
  <si>
    <t>(наименование электросетевой организации)</t>
  </si>
  <si>
    <t>Максимальное за расчетный период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</si>
  <si>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</si>
  <si>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</si>
  <si>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</si>
  <si>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</si>
  <si>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</si>
  <si>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</si>
  <si>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</si>
  <si>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</si>
  <si>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</si>
  <si>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</si>
  <si>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</si>
  <si>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</si>
  <si>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</si>
  <si>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</si>
  <si>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</si>
  <si>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</si>
  <si>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</si>
  <si>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</si>
  <si>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</si>
  <si>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</si>
  <si>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t>достигнуто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</si>
  <si>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</si>
  <si>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</si>
  <si>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</si>
  <si>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</si>
  <si>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</si>
  <si>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</si>
  <si>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</si>
  <si>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</si>
  <si>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</si>
  <si>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</si>
  <si>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</si>
  <si>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</si>
  <si>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</si>
  <si>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</si>
  <si>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</si>
  <si>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</si>
  <si>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</si>
  <si>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</si>
  <si>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</si>
  <si>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</si>
  <si>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</si>
  <si>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</si>
  <si>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</si>
  <si>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</si>
  <si>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</si>
  <si>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</si>
  <si>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</si>
  <si>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</si>
  <si>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</si>
  <si>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</si>
  <si>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</si>
  <si>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</si>
  <si>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</si>
  <si>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</si>
  <si>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</si>
  <si>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</si>
  <si>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</si>
  <si>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</si>
  <si>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</si>
  <si>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</si>
  <si>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</si>
  <si>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</si>
  <si>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</si>
  <si>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</si>
  <si>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</si>
  <si>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</si>
  <si>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</si>
  <si>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</si>
  <si>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</si>
  <si>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</si>
  <si>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</si>
  <si>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</si>
  <si>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</si>
  <si>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</si>
  <si>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</si>
  <si>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</si>
  <si>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</si>
  <si>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</si>
  <si>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</si>
  <si>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</si>
  <si>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</si>
  <si>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</si>
  <si>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</si>
  <si>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</si>
  <si>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</si>
  <si>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</si>
  <si>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</si>
  <si>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</si>
  <si>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</si>
  <si>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</si>
  <si>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</si>
  <si>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</si>
  <si>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</si>
  <si>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</si>
  <si>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</si>
  <si>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</si>
  <si>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</si>
  <si>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</si>
  <si>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</si>
  <si>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</si>
  <si>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</si>
  <si>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</si>
  <si>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</si>
  <si>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</si>
  <si>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</si>
  <si>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</si>
  <si>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</si>
  <si>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</si>
  <si>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</si>
  <si>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</si>
  <si>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</si>
  <si>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</si>
  <si>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</si>
  <si>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</si>
  <si>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</si>
  <si>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</si>
  <si>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</si>
  <si>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</si>
  <si>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</si>
  <si>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</si>
  <si>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</si>
  <si>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</si>
  <si>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</si>
  <si>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</si>
  <si>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</si>
  <si>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</si>
  <si>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</si>
  <si>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</si>
  <si>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</si>
  <si>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</si>
  <si>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</si>
  <si>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</si>
  <si>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</si>
  <si>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</si>
  <si>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</si>
  <si>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</si>
  <si>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</si>
  <si>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</si>
  <si>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</si>
  <si>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</si>
  <si>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</si>
  <si>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</si>
  <si>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</si>
  <si>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</si>
  <si>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</si>
  <si>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</si>
  <si>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</si>
  <si>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</si>
  <si>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</si>
  <si>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</si>
  <si>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</si>
  <si>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</si>
  <si>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</si>
  <si>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</si>
  <si>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</si>
  <si>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</si>
  <si>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</si>
  <si>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</si>
  <si>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</si>
  <si>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</si>
  <si>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</si>
  <si>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</si>
  <si>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</si>
  <si>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</si>
  <si>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>СЧИТ ОРГАНИЗ.КОГДА ЕСТЬ ФАКТ (факт 2013 г. в 2014г. при расчете НВВ 2015 год)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</si>
  <si>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</si>
  <si>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</si>
  <si>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</si>
  <si>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</si>
  <si>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2019</t>
  </si>
  <si>
    <t>2018</t>
  </si>
  <si>
    <t>2017</t>
  </si>
  <si>
    <t>уменьш.по годам (коэфф.улучш.=0,015)</t>
  </si>
  <si>
    <t>или план 2015г. = факт 2013г.</t>
  </si>
  <si>
    <t>или план 2015 г. = план 2014г.-1,5%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</si>
  <si>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</si>
  <si>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</si>
  <si>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</si>
  <si>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</si>
  <si>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</si>
  <si>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</si>
  <si>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</si>
  <si>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</si>
  <si>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</si>
  <si>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</si>
  <si>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</si>
  <si>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</si>
  <si>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</si>
  <si>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</si>
  <si>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</si>
  <si>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</si>
  <si>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</si>
  <si>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</si>
  <si>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</si>
  <si>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</si>
  <si>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</si>
  <si>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</si>
  <si>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</si>
  <si>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</si>
  <si>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</si>
  <si>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</si>
  <si>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</si>
  <si>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</si>
  <si>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</si>
  <si>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</si>
  <si>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</si>
  <si>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</si>
  <si>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</si>
  <si>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</si>
  <si>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</si>
  <si>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</si>
  <si>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Корректировка в 2015г. = НВВ 2013г.х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>корр.max=</t>
    </r>
  </si>
  <si>
    <t xml:space="preserve">за </t>
  </si>
  <si>
    <t xml:space="preserve">Форма 4.1 - Показатели уровня надежности и уровня качества оказываемых услуг 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</si>
  <si>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</si>
  <si>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</si>
  <si>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</si>
  <si>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"значение столбца 4"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80%</t>
    </r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</si>
  <si>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</si>
  <si>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&gt;12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</si>
  <si>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&lt;8</t>
    </r>
    <r>
      <rPr>
        <b/>
        <sz val="11"/>
        <rFont val="Times New Roman"/>
        <family val="1"/>
      </rPr>
      <t>0%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</si>
  <si>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</si>
  <si>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</si>
  <si>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</si>
  <si>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</si>
  <si>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</si>
  <si>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</si>
  <si>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</si>
  <si>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t xml:space="preserve">Показатель качества исполнения договоров об осуществлении технологического присоединения </t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</si>
  <si>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</si>
  <si>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</si>
  <si>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</si>
  <si>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</si>
  <si>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Форма 2.4 - Предложения территориальных сетевых организаций по плановым значениям</t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</si>
  <si>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 , значение 2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</si>
  <si>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</si>
  <si>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</si>
  <si>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коэффициент отклонения (согласно п. 4.3 Методических указаний)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</si>
  <si>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),П_п = Т_пр / Т_тп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</si>
  <si>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</si>
  <si>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</si>
  <si>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</si>
  <si>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</si>
  <si>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</si>
  <si>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</si>
  <si>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</si>
  <si>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1</t>
  </si>
  <si>
    <t>2</t>
  </si>
  <si>
    <t>3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</si>
  <si>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</si>
  <si>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</si>
  <si>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</si>
  <si>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</si>
  <si>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</si>
  <si>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</si>
  <si>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</si>
  <si>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</si>
  <si>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</si>
  <si>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</si>
  <si>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</si>
  <si>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</si>
  <si>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</si>
  <si>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</si>
  <si>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</si>
  <si>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</si>
  <si>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</si>
  <si>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(в ред. Приказа Минэнерго России от 21.06.2017 № 544)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</si>
  <si>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</si>
  <si>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</si>
  <si>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</si>
  <si>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</si>
  <si>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</si>
  <si>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</si>
  <si>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</si>
  <si>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</si>
  <si>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</si>
  <si>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</si>
  <si>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</si>
  <si>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</si>
  <si>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</si>
  <si>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</si>
  <si>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</si>
  <si>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</si>
  <si>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</si>
  <si>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</si>
  <si>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</si>
  <si>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</si>
  <si>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</si>
  <si>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</si>
  <si>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</si>
  <si>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</si>
  <si>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</si>
  <si>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</si>
  <si>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</si>
  <si>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</si>
  <si>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</si>
  <si>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</si>
  <si>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</si>
  <si>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</si>
  <si>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</si>
  <si>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</si>
  <si>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</si>
  <si>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</si>
  <si>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</si>
  <si>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</si>
  <si>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</si>
  <si>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</si>
  <si>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</si>
  <si>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</si>
  <si>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</si>
  <si>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</si>
  <si>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</si>
  <si>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</si>
  <si>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</si>
  <si>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</si>
  <si>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</si>
  <si>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</si>
  <si>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</si>
  <si>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</si>
  <si>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</si>
  <si>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</si>
  <si>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</si>
  <si>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</si>
  <si>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</si>
  <si>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</si>
  <si>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</si>
  <si>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</si>
  <si>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</si>
  <si>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</si>
  <si>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</si>
  <si>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</si>
  <si>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</si>
  <si>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</si>
  <si>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"Долина-Центр-С"</t>
  </si>
  <si>
    <t>Директор</t>
  </si>
  <si>
    <t>А.А. Перушкин</t>
  </si>
  <si>
    <t xml:space="preserve">Директор </t>
  </si>
  <si>
    <t>Директор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</si>
  <si>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</si>
  <si>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А.А. Перушкин</t>
  </si>
  <si>
    <t xml:space="preserve">               А.А. Перушкин</t>
  </si>
  <si>
    <t xml:space="preserve">             А.А. Перушкин</t>
  </si>
  <si>
    <t xml:space="preserve">                                    А.А. Перушкин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</si>
  <si>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2019 года.</t>
  </si>
  <si>
    <t>2019 г.</t>
  </si>
  <si>
    <t>2019 год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</si>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</sst>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0.000"/>
    <numFmt numFmtId="182" formatCode="0.0"/>
    <numFmt numFmtId="183" formatCode="[=0]&quot; --&quot;;#,##0"/>
    <numFmt numFmtId="184" formatCode="[=0]&quot; --&quot;;#,##0.000"/>
    <numFmt numFmtId="185" formatCode="[=0]&quot; --&quot;;#,##0.0000"/>
    <numFmt numFmtId="186" formatCode="[=0]&quot; --&quot;;#,##0.0"/>
    <numFmt numFmtId="187" formatCode="#,##0.000"/>
    <numFmt numFmtId="188" formatCode="[=0]&quot; --&quot;;#,##0.00"/>
    <numFmt numFmtId="189" formatCode="0.0000"/>
    <numFmt numFmtId="190" formatCode="#,##0.0"/>
    <numFmt numFmtId="191" formatCode="0.00000"/>
    <numFmt numFmtId="192" formatCode="#,##0.0000"/>
    <numFmt numFmtId="193" formatCode="h:mm;@"/>
    <numFmt numFmtId="194" formatCode="[=0]&quot; --&quot;;#,##0.0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9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82" fontId="14" fillId="34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 horizontal="centerContinuous" vertical="top"/>
    </xf>
    <xf numFmtId="0" fontId="5" fillId="0" borderId="1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Continuous" vertical="top"/>
    </xf>
    <xf numFmtId="0" fontId="2" fillId="0" borderId="15" xfId="0" applyNumberFormat="1" applyFont="1" applyBorder="1" applyAlignment="1">
      <alignment horizontal="centerContinuous" vertical="top"/>
    </xf>
    <xf numFmtId="0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190" fontId="5" fillId="0" borderId="0" xfId="0" applyNumberFormat="1" applyFont="1" applyAlignment="1">
      <alignment horizontal="centerContinuous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Continuous" vertical="top"/>
    </xf>
    <xf numFmtId="0" fontId="0" fillId="33" borderId="10" xfId="0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0" fontId="2" fillId="33" borderId="15" xfId="0" applyNumberFormat="1" applyFont="1" applyFill="1" applyBorder="1" applyAlignment="1">
      <alignment horizontal="centerContinuous" vertical="top"/>
    </xf>
    <xf numFmtId="0" fontId="4" fillId="33" borderId="15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4" fillId="35" borderId="17" xfId="0" applyNumberFormat="1" applyFont="1" applyFill="1" applyBorder="1" applyAlignment="1">
      <alignment horizontal="left"/>
    </xf>
    <xf numFmtId="0" fontId="4" fillId="35" borderId="18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2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3" fillId="36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0" fontId="42" fillId="34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4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justify" wrapText="1"/>
    </xf>
    <xf numFmtId="0" fontId="2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14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3" fontId="31" fillId="0" borderId="17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3" fontId="11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7" fillId="0" borderId="0" xfId="0" applyFont="1" applyFill="1" applyAlignment="1">
      <alignment horizontal="right" vertical="top"/>
    </xf>
    <xf numFmtId="4" fontId="26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3" fontId="37" fillId="0" borderId="22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90" fontId="5" fillId="0" borderId="0" xfId="0" applyNumberFormat="1" applyFont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190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top"/>
    </xf>
    <xf numFmtId="3" fontId="22" fillId="0" borderId="0" xfId="0" applyNumberFormat="1" applyFont="1" applyFill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100" fillId="0" borderId="0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3" fillId="0" borderId="0" xfId="53" applyFill="1">
      <alignment/>
      <protection/>
    </xf>
    <xf numFmtId="0" fontId="93" fillId="0" borderId="30" xfId="53" applyFill="1" applyBorder="1">
      <alignment/>
      <protection/>
    </xf>
    <xf numFmtId="0" fontId="10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93" fillId="0" borderId="0" xfId="53" applyFill="1" applyAlignment="1">
      <alignment horizontal="left" vertical="top"/>
      <protection/>
    </xf>
    <xf numFmtId="0" fontId="93" fillId="0" borderId="0" xfId="53" applyFill="1" applyAlignment="1" applyProtection="1">
      <alignment vertical="top"/>
      <protection locked="0"/>
    </xf>
    <xf numFmtId="0" fontId="102" fillId="0" borderId="0" xfId="53" applyFont="1" applyFill="1" applyAlignment="1">
      <alignment horizontal="center" vertical="top"/>
      <protection/>
    </xf>
    <xf numFmtId="0" fontId="93" fillId="0" borderId="0" xfId="53" applyFill="1" applyAlignment="1" applyProtection="1">
      <alignment horizontal="center" vertical="top"/>
      <protection locked="0"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3" fillId="0" borderId="32" xfId="53" applyFont="1" applyFill="1" applyBorder="1" applyAlignment="1">
      <alignment vertical="top" wrapText="1"/>
      <protection/>
    </xf>
    <xf numFmtId="0" fontId="93" fillId="0" borderId="33" xfId="53" applyFill="1" applyBorder="1" applyAlignment="1">
      <alignment horizontal="left" vertical="top" wrapText="1"/>
      <protection/>
    </xf>
    <xf numFmtId="0" fontId="93" fillId="0" borderId="0" xfId="53" applyFill="1" applyAlignment="1">
      <alignment horizontal="left" vertical="top" wrapText="1"/>
      <protection/>
    </xf>
    <xf numFmtId="0" fontId="101" fillId="0" borderId="0" xfId="53" applyFont="1" applyFill="1" applyAlignment="1">
      <alignment horizontal="left" vertical="top" wrapText="1"/>
      <protection/>
    </xf>
    <xf numFmtId="0" fontId="104" fillId="0" borderId="0" xfId="53" applyFont="1" applyFill="1" applyAlignment="1">
      <alignment horizontal="left" vertical="top" wrapText="1"/>
      <protection/>
    </xf>
    <xf numFmtId="0" fontId="10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/>
    </xf>
    <xf numFmtId="0" fontId="101" fillId="0" borderId="0" xfId="0" applyFont="1" applyFill="1" applyAlignment="1">
      <alignment horizontal="left" vertical="top"/>
    </xf>
    <xf numFmtId="0" fontId="101" fillId="0" borderId="32" xfId="0" applyFont="1" applyFill="1" applyBorder="1" applyAlignment="1">
      <alignment horizontal="left" vertical="top" wrapText="1"/>
    </xf>
    <xf numFmtId="0" fontId="101" fillId="0" borderId="32" xfId="0" applyFont="1" applyFill="1" applyBorder="1" applyAlignment="1">
      <alignment horizontal="center" vertical="top" wrapText="1"/>
    </xf>
    <xf numFmtId="0" fontId="101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/>
    </xf>
    <xf numFmtId="16" fontId="101" fillId="0" borderId="32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101" fillId="0" borderId="3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05" fillId="0" borderId="0" xfId="53" applyFont="1" applyFill="1" applyAlignment="1">
      <alignment horizontal="left" vertical="top"/>
      <protection/>
    </xf>
    <xf numFmtId="0" fontId="93" fillId="0" borderId="0" xfId="53" applyFill="1" applyAlignment="1">
      <alignment horizontal="center"/>
      <protection/>
    </xf>
    <xf numFmtId="0" fontId="106" fillId="0" borderId="35" xfId="53" applyFont="1" applyFill="1" applyBorder="1" applyAlignment="1">
      <alignment horizontal="center"/>
      <protection/>
    </xf>
    <xf numFmtId="0" fontId="93" fillId="0" borderId="35" xfId="53" applyFill="1" applyBorder="1" applyAlignment="1">
      <alignment horizontal="center"/>
      <protection/>
    </xf>
    <xf numFmtId="0" fontId="93" fillId="0" borderId="36" xfId="53" applyFill="1" applyBorder="1" applyAlignment="1">
      <alignment horizontal="center" vertical="center" wrapText="1"/>
      <protection/>
    </xf>
    <xf numFmtId="0" fontId="93" fillId="0" borderId="37" xfId="53" applyFill="1" applyBorder="1" applyAlignment="1">
      <alignment horizontal="center" vertical="center" wrapText="1"/>
      <protection/>
    </xf>
    <xf numFmtId="0" fontId="93" fillId="0" borderId="38" xfId="53" applyFill="1" applyBorder="1" applyAlignment="1">
      <alignment horizontal="center" vertical="center" wrapText="1"/>
      <protection/>
    </xf>
    <xf numFmtId="0" fontId="93" fillId="0" borderId="39" xfId="53" applyFill="1" applyBorder="1" applyAlignment="1">
      <alignment horizontal="center" vertical="center" textRotation="90" wrapText="1"/>
      <protection/>
    </xf>
    <xf numFmtId="0" fontId="93" fillId="0" borderId="40" xfId="53" applyFill="1" applyBorder="1" applyAlignment="1">
      <alignment horizontal="center" vertical="center" textRotation="90" wrapText="1"/>
      <protection/>
    </xf>
    <xf numFmtId="0" fontId="93" fillId="0" borderId="41" xfId="53" applyFill="1" applyBorder="1" applyAlignment="1">
      <alignment horizontal="center" vertical="center" textRotation="90" wrapText="1"/>
      <protection/>
    </xf>
    <xf numFmtId="0" fontId="93" fillId="0" borderId="31" xfId="53" applyFill="1" applyBorder="1" applyAlignment="1">
      <alignment horizontal="center" vertical="center" textRotation="90" wrapText="1"/>
      <protection/>
    </xf>
    <xf numFmtId="0" fontId="93" fillId="0" borderId="42" xfId="53" applyFill="1" applyBorder="1" applyAlignment="1">
      <alignment horizontal="center" vertical="center" wrapText="1"/>
      <protection/>
    </xf>
    <xf numFmtId="0" fontId="93" fillId="0" borderId="43" xfId="53" applyFill="1" applyBorder="1" applyAlignment="1">
      <alignment horizontal="center" vertical="center" wrapText="1"/>
      <protection/>
    </xf>
    <xf numFmtId="0" fontId="93" fillId="0" borderId="41" xfId="53" applyFill="1" applyBorder="1" applyAlignment="1">
      <alignment horizontal="center" vertical="center" wrapText="1"/>
      <protection/>
    </xf>
    <xf numFmtId="0" fontId="93" fillId="0" borderId="44" xfId="53" applyFill="1" applyBorder="1" applyAlignment="1">
      <alignment horizontal="center" vertical="center" wrapText="1"/>
      <protection/>
    </xf>
    <xf numFmtId="0" fontId="93" fillId="0" borderId="34" xfId="53" applyFill="1" applyBorder="1" applyAlignment="1">
      <alignment horizontal="center" vertical="center" wrapText="1"/>
      <protection/>
    </xf>
    <xf numFmtId="0" fontId="93" fillId="0" borderId="45" xfId="53" applyFill="1" applyBorder="1" applyAlignment="1">
      <alignment horizontal="center" vertical="center" wrapText="1"/>
      <protection/>
    </xf>
    <xf numFmtId="0" fontId="107" fillId="0" borderId="0" xfId="53" applyFont="1" applyFill="1" applyAlignment="1">
      <alignment horizontal="center" vertical="top" wrapText="1"/>
      <protection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108" fillId="0" borderId="43" xfId="0" applyFont="1" applyFill="1" applyBorder="1" applyAlignment="1">
      <alignment horizontal="center" vertical="center"/>
    </xf>
    <xf numFmtId="0" fontId="109" fillId="0" borderId="43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5" xfId="0" applyNumberFormat="1" applyFont="1" applyFill="1" applyBorder="1" applyAlignment="1">
      <alignment horizontal="center" vertical="center"/>
    </xf>
    <xf numFmtId="189" fontId="4" fillId="0" borderId="2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39" fillId="0" borderId="27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/>
    </xf>
    <xf numFmtId="183" fontId="4" fillId="0" borderId="14" xfId="54" applyNumberFormat="1" applyFont="1" applyFill="1" applyBorder="1" applyAlignment="1">
      <alignment horizontal="center" vertical="center" wrapText="1"/>
      <protection/>
    </xf>
    <xf numFmtId="183" fontId="4" fillId="0" borderId="27" xfId="54" applyNumberFormat="1" applyFont="1" applyFill="1" applyBorder="1" applyAlignment="1">
      <alignment horizontal="center" vertical="center" wrapText="1"/>
      <protection/>
    </xf>
    <xf numFmtId="183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84" fontId="4" fillId="0" borderId="14" xfId="54" applyNumberFormat="1" applyFont="1" applyFill="1" applyBorder="1" applyAlignment="1">
      <alignment horizontal="center" vertical="center" wrapText="1"/>
      <protection/>
    </xf>
    <xf numFmtId="184" fontId="4" fillId="0" borderId="27" xfId="54" applyNumberFormat="1" applyFont="1" applyFill="1" applyBorder="1" applyAlignment="1">
      <alignment horizontal="center" vertical="center" wrapText="1"/>
      <protection/>
    </xf>
    <xf numFmtId="184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190" fontId="4" fillId="0" borderId="14" xfId="0" applyNumberFormat="1" applyFont="1" applyFill="1" applyBorder="1" applyAlignment="1">
      <alignment horizontal="center"/>
    </xf>
    <xf numFmtId="190" fontId="4" fillId="0" borderId="27" xfId="0" applyNumberFormat="1" applyFont="1" applyFill="1" applyBorder="1" applyAlignment="1">
      <alignment horizontal="center"/>
    </xf>
    <xf numFmtId="190" fontId="4" fillId="0" borderId="2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186" fontId="4" fillId="0" borderId="11" xfId="54" applyNumberFormat="1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183" fontId="4" fillId="0" borderId="11" xfId="54" applyNumberFormat="1" applyFont="1" applyFill="1" applyBorder="1" applyAlignment="1">
      <alignment horizontal="center" wrapText="1"/>
      <protection/>
    </xf>
    <xf numFmtId="183" fontId="23" fillId="0" borderId="15" xfId="0" applyNumberFormat="1" applyFont="1" applyFill="1" applyBorder="1" applyAlignment="1">
      <alignment/>
    </xf>
    <xf numFmtId="183" fontId="23" fillId="0" borderId="26" xfId="0" applyNumberFormat="1" applyFont="1" applyFill="1" applyBorder="1" applyAlignment="1">
      <alignment/>
    </xf>
    <xf numFmtId="183" fontId="23" fillId="0" borderId="12" xfId="0" applyNumberFormat="1" applyFont="1" applyFill="1" applyBorder="1" applyAlignment="1">
      <alignment/>
    </xf>
    <xf numFmtId="183" fontId="23" fillId="0" borderId="10" xfId="0" applyNumberFormat="1" applyFont="1" applyFill="1" applyBorder="1" applyAlignment="1">
      <alignment/>
    </xf>
    <xf numFmtId="183" fontId="23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86" fontId="4" fillId="0" borderId="15" xfId="54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horizontal="center" wrapText="1"/>
    </xf>
    <xf numFmtId="186" fontId="4" fillId="0" borderId="12" xfId="54" applyNumberFormat="1" applyFont="1" applyFill="1" applyBorder="1" applyAlignment="1">
      <alignment horizontal="center" wrapText="1"/>
      <protection/>
    </xf>
    <xf numFmtId="186" fontId="4" fillId="0" borderId="10" xfId="54" applyNumberFormat="1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6" fontId="4" fillId="0" borderId="26" xfId="54" applyNumberFormat="1" applyFont="1" applyFill="1" applyBorder="1" applyAlignment="1">
      <alignment horizontal="center" wrapText="1"/>
      <protection/>
    </xf>
    <xf numFmtId="186" fontId="4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5" xfId="54" applyNumberFormat="1" applyFont="1" applyFill="1" applyBorder="1" applyAlignment="1">
      <alignment horizontal="center" wrapText="1"/>
      <protection/>
    </xf>
    <xf numFmtId="4" fontId="0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4" fillId="0" borderId="27" xfId="54" applyNumberFormat="1" applyFont="1" applyFill="1" applyBorder="1" applyAlignment="1">
      <alignment horizontal="center" wrapText="1"/>
      <protection/>
    </xf>
    <xf numFmtId="183" fontId="4" fillId="0" borderId="25" xfId="54" applyNumberFormat="1" applyFont="1" applyFill="1" applyBorder="1" applyAlignment="1">
      <alignment horizontal="center" wrapText="1"/>
      <protection/>
    </xf>
    <xf numFmtId="4" fontId="4" fillId="0" borderId="14" xfId="54" applyNumberFormat="1" applyFont="1" applyFill="1" applyBorder="1" applyAlignment="1">
      <alignment horizontal="center" wrapText="1"/>
      <protection/>
    </xf>
    <xf numFmtId="4" fontId="4" fillId="0" borderId="27" xfId="54" applyNumberFormat="1" applyFont="1" applyFill="1" applyBorder="1" applyAlignment="1">
      <alignment horizontal="center" wrapText="1"/>
      <protection/>
    </xf>
    <xf numFmtId="4" fontId="0" fillId="0" borderId="25" xfId="0" applyNumberFormat="1" applyFont="1" applyFill="1" applyBorder="1" applyAlignment="1">
      <alignment horizontal="center" wrapText="1"/>
    </xf>
    <xf numFmtId="183" fontId="4" fillId="0" borderId="15" xfId="54" applyNumberFormat="1" applyFont="1" applyFill="1" applyBorder="1" applyAlignment="1">
      <alignment horizontal="center" wrapText="1"/>
      <protection/>
    </xf>
    <xf numFmtId="183" fontId="4" fillId="0" borderId="26" xfId="54" applyNumberFormat="1" applyFont="1" applyFill="1" applyBorder="1" applyAlignment="1">
      <alignment horizontal="center" wrapText="1"/>
      <protection/>
    </xf>
    <xf numFmtId="183" fontId="4" fillId="0" borderId="11" xfId="0" applyNumberFormat="1" applyFont="1" applyFill="1" applyBorder="1" applyAlignment="1">
      <alignment horizontal="center"/>
    </xf>
    <xf numFmtId="182" fontId="4" fillId="0" borderId="11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0" fillId="0" borderId="27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/>
    </xf>
    <xf numFmtId="186" fontId="4" fillId="0" borderId="49" xfId="54" applyNumberFormat="1" applyFont="1" applyFill="1" applyBorder="1" applyAlignment="1">
      <alignment horizontal="center" wrapText="1"/>
      <protection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2" fontId="4" fillId="0" borderId="14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190" fontId="4" fillId="0" borderId="15" xfId="0" applyNumberFormat="1" applyFont="1" applyFill="1" applyBorder="1" applyAlignment="1">
      <alignment horizontal="center"/>
    </xf>
    <xf numFmtId="190" fontId="4" fillId="0" borderId="26" xfId="0" applyNumberFormat="1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3" xfId="0" applyNumberFormat="1" applyFont="1" applyFill="1" applyBorder="1" applyAlignment="1">
      <alignment horizontal="center"/>
    </xf>
    <xf numFmtId="186" fontId="4" fillId="0" borderId="14" xfId="54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 indent="2"/>
    </xf>
    <xf numFmtId="0" fontId="4" fillId="0" borderId="57" xfId="0" applyFont="1" applyFill="1" applyBorder="1" applyAlignment="1">
      <alignment horizontal="left" wrapText="1"/>
    </xf>
    <xf numFmtId="186" fontId="4" fillId="0" borderId="4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3" fontId="4" fillId="0" borderId="12" xfId="54" applyNumberFormat="1" applyFont="1" applyFill="1" applyBorder="1" applyAlignment="1">
      <alignment horizontal="center" wrapText="1"/>
      <protection/>
    </xf>
    <xf numFmtId="183" fontId="4" fillId="0" borderId="10" xfId="54" applyNumberFormat="1" applyFont="1" applyFill="1" applyBorder="1" applyAlignment="1">
      <alignment horizontal="center" wrapText="1"/>
      <protection/>
    </xf>
    <xf numFmtId="183" fontId="4" fillId="0" borderId="13" xfId="54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justify" wrapText="1"/>
    </xf>
    <xf numFmtId="183" fontId="4" fillId="0" borderId="49" xfId="54" applyNumberFormat="1" applyFont="1" applyFill="1" applyBorder="1" applyAlignment="1">
      <alignment horizontal="center" wrapText="1"/>
      <protection/>
    </xf>
    <xf numFmtId="183" fontId="0" fillId="0" borderId="50" xfId="0" applyNumberFormat="1" applyFont="1" applyFill="1" applyBorder="1" applyAlignment="1">
      <alignment/>
    </xf>
    <xf numFmtId="183" fontId="0" fillId="0" borderId="51" xfId="0" applyNumberFormat="1" applyFont="1" applyFill="1" applyBorder="1" applyAlignment="1">
      <alignment/>
    </xf>
    <xf numFmtId="183" fontId="0" fillId="0" borderId="52" xfId="0" applyNumberFormat="1" applyFont="1" applyFill="1" applyBorder="1" applyAlignment="1">
      <alignment/>
    </xf>
    <xf numFmtId="183" fontId="0" fillId="0" borderId="53" xfId="0" applyNumberFormat="1" applyFont="1" applyFill="1" applyBorder="1" applyAlignment="1">
      <alignment/>
    </xf>
    <xf numFmtId="183" fontId="0" fillId="0" borderId="5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4" fillId="0" borderId="26" xfId="0" applyFont="1" applyFill="1" applyBorder="1" applyAlignment="1">
      <alignment horizontal="left" indent="2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86" fontId="4" fillId="0" borderId="58" xfId="0" applyNumberFormat="1" applyFont="1" applyFill="1" applyBorder="1" applyAlignment="1">
      <alignment horizontal="center"/>
    </xf>
    <xf numFmtId="184" fontId="4" fillId="0" borderId="11" xfId="54" applyNumberFormat="1" applyFont="1" applyFill="1" applyBorder="1" applyAlignment="1">
      <alignment horizontal="center" wrapText="1"/>
      <protection/>
    </xf>
    <xf numFmtId="184" fontId="0" fillId="0" borderId="15" xfId="0" applyNumberFormat="1" applyFont="1" applyFill="1" applyBorder="1" applyAlignment="1">
      <alignment/>
    </xf>
    <xf numFmtId="184" fontId="4" fillId="0" borderId="11" xfId="54" applyNumberFormat="1" applyFont="1" applyFill="1" applyBorder="1" applyAlignment="1" quotePrefix="1">
      <alignment horizontal="center" wrapText="1"/>
      <protection/>
    </xf>
    <xf numFmtId="186" fontId="4" fillId="0" borderId="27" xfId="54" applyNumberFormat="1" applyFont="1" applyFill="1" applyBorder="1" applyAlignment="1">
      <alignment horizontal="center" wrapText="1"/>
      <protection/>
    </xf>
    <xf numFmtId="186" fontId="4" fillId="0" borderId="25" xfId="54" applyNumberFormat="1" applyFont="1" applyFill="1" applyBorder="1" applyAlignment="1">
      <alignment horizontal="center" wrapText="1"/>
      <protection/>
    </xf>
    <xf numFmtId="184" fontId="4" fillId="0" borderId="49" xfId="0" applyNumberFormat="1" applyFont="1" applyFill="1" applyBorder="1" applyAlignment="1">
      <alignment horizontal="center"/>
    </xf>
    <xf numFmtId="184" fontId="4" fillId="0" borderId="50" xfId="0" applyNumberFormat="1" applyFont="1" applyFill="1" applyBorder="1" applyAlignment="1">
      <alignment horizontal="center"/>
    </xf>
    <xf numFmtId="184" fontId="4" fillId="0" borderId="51" xfId="0" applyNumberFormat="1" applyFont="1" applyFill="1" applyBorder="1" applyAlignment="1">
      <alignment horizontal="center"/>
    </xf>
    <xf numFmtId="184" fontId="4" fillId="0" borderId="52" xfId="0" applyNumberFormat="1" applyFont="1" applyFill="1" applyBorder="1" applyAlignment="1">
      <alignment horizontal="center"/>
    </xf>
    <xf numFmtId="184" fontId="4" fillId="0" borderId="53" xfId="0" applyNumberFormat="1" applyFont="1" applyFill="1" applyBorder="1" applyAlignment="1">
      <alignment horizontal="center"/>
    </xf>
    <xf numFmtId="184" fontId="4" fillId="0" borderId="54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186" fontId="4" fillId="0" borderId="13" xfId="54" applyNumberFormat="1" applyFont="1" applyFill="1" applyBorder="1" applyAlignment="1">
      <alignment horizontal="center" wrapText="1"/>
      <protection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81" fontId="7" fillId="0" borderId="14" xfId="0" applyNumberFormat="1" applyFont="1" applyFill="1" applyBorder="1" applyAlignment="1">
      <alignment horizontal="center"/>
    </xf>
    <xf numFmtId="181" fontId="7" fillId="0" borderId="27" xfId="0" applyNumberFormat="1" applyFont="1" applyFill="1" applyBorder="1" applyAlignment="1">
      <alignment horizontal="center"/>
    </xf>
    <xf numFmtId="181" fontId="7" fillId="0" borderId="25" xfId="0" applyNumberFormat="1" applyFont="1" applyFill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1" fontId="7" fillId="0" borderId="25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89" fontId="7" fillId="0" borderId="14" xfId="0" applyNumberFormat="1" applyFont="1" applyFill="1" applyBorder="1" applyAlignment="1">
      <alignment horizontal="center"/>
    </xf>
    <xf numFmtId="189" fontId="7" fillId="0" borderId="27" xfId="0" applyNumberFormat="1" applyFont="1" applyFill="1" applyBorder="1" applyAlignment="1">
      <alignment horizontal="center"/>
    </xf>
    <xf numFmtId="189" fontId="7" fillId="0" borderId="25" xfId="0" applyNumberFormat="1" applyFont="1" applyFill="1" applyBorder="1" applyAlignment="1">
      <alignment horizontal="center"/>
    </xf>
    <xf numFmtId="189" fontId="7" fillId="0" borderId="14" xfId="0" applyNumberFormat="1" applyFont="1" applyBorder="1" applyAlignment="1">
      <alignment horizontal="center"/>
    </xf>
    <xf numFmtId="189" fontId="7" fillId="0" borderId="27" xfId="0" applyNumberFormat="1" applyFont="1" applyBorder="1" applyAlignment="1">
      <alignment horizontal="center"/>
    </xf>
    <xf numFmtId="189" fontId="7" fillId="0" borderId="25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5" fillId="33" borderId="0" xfId="0" applyNumberFormat="1" applyFont="1" applyFill="1" applyBorder="1" applyAlignment="1">
      <alignment horizontal="center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182" fontId="0" fillId="0" borderId="27" xfId="0" applyNumberFormat="1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181" fontId="4" fillId="0" borderId="14" xfId="54" applyNumberFormat="1" applyFont="1" applyFill="1" applyBorder="1" applyAlignment="1">
      <alignment horizontal="center" vertical="center" wrapText="1"/>
      <protection/>
    </xf>
    <xf numFmtId="181" fontId="4" fillId="0" borderId="27" xfId="54" applyNumberFormat="1" applyFont="1" applyFill="1" applyBorder="1" applyAlignment="1">
      <alignment horizontal="center" vertical="center" wrapText="1"/>
      <protection/>
    </xf>
    <xf numFmtId="181" fontId="23" fillId="0" borderId="27" xfId="0" applyNumberFormat="1" applyFont="1" applyFill="1" applyBorder="1" applyAlignment="1">
      <alignment horizontal="center" vertical="center" wrapText="1"/>
    </xf>
    <xf numFmtId="181" fontId="23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189" fontId="4" fillId="0" borderId="28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48" fillId="0" borderId="14" xfId="0" applyNumberFormat="1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186" fontId="4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кт.кальк.САМЕКО(11мес)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15</xdr:row>
      <xdr:rowOff>0</xdr:rowOff>
    </xdr:from>
    <xdr:to>
      <xdr:col>174</xdr:col>
      <xdr:colOff>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7"/>
  <sheetViews>
    <sheetView view="pageBreakPreview" zoomScaleSheetLayoutView="100" zoomScalePageLayoutView="0" workbookViewId="0" topLeftCell="A7">
      <selection activeCell="W2" sqref="W2"/>
    </sheetView>
  </sheetViews>
  <sheetFormatPr defaultColWidth="9.00390625" defaultRowHeight="12.75"/>
  <cols>
    <col min="1" max="1" width="9.125" style="233" customWidth="1"/>
    <col min="2" max="2" width="20.875" style="233" customWidth="1"/>
    <col min="3" max="5" width="9.125" style="233" customWidth="1"/>
    <col min="6" max="6" width="18.25390625" style="233" customWidth="1"/>
    <col min="7" max="7" width="16.125" style="233" customWidth="1"/>
    <col min="8" max="9" width="9.125" style="233" customWidth="1"/>
    <col min="10" max="10" width="16.75390625" style="231" customWidth="1"/>
    <col min="11" max="11" width="12.00390625" style="231" customWidth="1"/>
    <col min="12" max="12" width="11.625" style="231" customWidth="1"/>
    <col min="13" max="16384" width="9.125" style="231" customWidth="1"/>
  </cols>
  <sheetData>
    <row r="1" spans="1:15" ht="16.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27" ht="16.5">
      <c r="A2" s="231" t="s">
        <v>282</v>
      </c>
      <c r="B2" s="231"/>
      <c r="C2" s="231"/>
      <c r="D2" s="231"/>
      <c r="E2" s="231"/>
      <c r="F2" s="231"/>
      <c r="G2" s="231"/>
      <c r="H2" s="231"/>
      <c r="I2" s="231"/>
      <c r="Q2" s="232"/>
      <c r="R2" s="233"/>
      <c r="S2" s="232">
        <v>2019</v>
      </c>
      <c r="T2" s="234" t="s">
        <v>283</v>
      </c>
      <c r="W2" s="235"/>
      <c r="X2" s="235"/>
      <c r="Y2" s="235"/>
      <c r="Z2" s="235"/>
      <c r="AA2" s="235"/>
    </row>
    <row r="3" spans="1:27" ht="15">
      <c r="A3" s="268" t="s">
        <v>348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W3" s="235"/>
      <c r="X3" s="235"/>
      <c r="Y3" s="235"/>
      <c r="Z3" s="235"/>
      <c r="AA3" s="235"/>
    </row>
    <row r="4" spans="1:27" ht="15">
      <c r="A4" s="269" t="s">
        <v>284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36"/>
      <c r="V4" s="236"/>
      <c r="W4" s="236"/>
      <c r="X4" s="236"/>
      <c r="Y4" s="236"/>
      <c r="Z4" s="236"/>
      <c r="AA4" s="236"/>
    </row>
    <row r="5" spans="1:27" s="233" customFormat="1" ht="27.75" customHeight="1" thickBot="1">
      <c r="A5" s="237"/>
      <c r="B5" s="237"/>
      <c r="C5" s="237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1"/>
      <c r="T5" s="231"/>
      <c r="U5" s="231"/>
      <c r="V5" s="231"/>
      <c r="W5" s="231"/>
      <c r="X5" s="231"/>
      <c r="Y5" s="231"/>
      <c r="Z5" s="231"/>
      <c r="AA5" s="231"/>
    </row>
    <row r="6" spans="1:27" ht="32.25" customHeight="1" thickBot="1">
      <c r="A6" s="271" t="s">
        <v>285</v>
      </c>
      <c r="B6" s="272"/>
      <c r="C6" s="272"/>
      <c r="D6" s="272"/>
      <c r="E6" s="272"/>
      <c r="F6" s="272"/>
      <c r="G6" s="272"/>
      <c r="H6" s="272"/>
      <c r="I6" s="273"/>
      <c r="J6" s="272" t="s">
        <v>286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274" t="s">
        <v>287</v>
      </c>
      <c r="X6" s="278" t="s">
        <v>288</v>
      </c>
      <c r="Y6" s="279"/>
      <c r="Z6" s="280"/>
      <c r="AA6" s="276" t="s">
        <v>289</v>
      </c>
    </row>
    <row r="7" spans="1:27" ht="171.75" customHeight="1" thickBot="1">
      <c r="A7" s="274" t="s">
        <v>290</v>
      </c>
      <c r="B7" s="274" t="s">
        <v>291</v>
      </c>
      <c r="C7" s="274" t="s">
        <v>292</v>
      </c>
      <c r="D7" s="274" t="s">
        <v>293</v>
      </c>
      <c r="E7" s="274" t="s">
        <v>294</v>
      </c>
      <c r="F7" s="274" t="s">
        <v>295</v>
      </c>
      <c r="G7" s="274" t="s">
        <v>296</v>
      </c>
      <c r="H7" s="274" t="s">
        <v>297</v>
      </c>
      <c r="I7" s="274" t="s">
        <v>298</v>
      </c>
      <c r="J7" s="276" t="s">
        <v>299</v>
      </c>
      <c r="K7" s="274" t="s">
        <v>300</v>
      </c>
      <c r="L7" s="274" t="s">
        <v>301</v>
      </c>
      <c r="M7" s="271" t="s">
        <v>302</v>
      </c>
      <c r="N7" s="272"/>
      <c r="O7" s="272"/>
      <c r="P7" s="272"/>
      <c r="Q7" s="272"/>
      <c r="R7" s="272"/>
      <c r="S7" s="272"/>
      <c r="T7" s="272"/>
      <c r="U7" s="273"/>
      <c r="V7" s="274" t="s">
        <v>303</v>
      </c>
      <c r="W7" s="275"/>
      <c r="X7" s="281"/>
      <c r="Y7" s="282"/>
      <c r="Z7" s="283"/>
      <c r="AA7" s="277"/>
    </row>
    <row r="8" spans="1:27" ht="63.75" customHeight="1" thickBot="1">
      <c r="A8" s="275"/>
      <c r="B8" s="275"/>
      <c r="C8" s="275"/>
      <c r="D8" s="275"/>
      <c r="E8" s="275"/>
      <c r="F8" s="275"/>
      <c r="G8" s="275"/>
      <c r="H8" s="275"/>
      <c r="I8" s="275"/>
      <c r="J8" s="277"/>
      <c r="K8" s="275"/>
      <c r="L8" s="275"/>
      <c r="M8" s="274" t="s">
        <v>304</v>
      </c>
      <c r="N8" s="271" t="s">
        <v>305</v>
      </c>
      <c r="O8" s="272"/>
      <c r="P8" s="273"/>
      <c r="Q8" s="271" t="s">
        <v>306</v>
      </c>
      <c r="R8" s="272"/>
      <c r="S8" s="272"/>
      <c r="T8" s="273"/>
      <c r="U8" s="274" t="s">
        <v>307</v>
      </c>
      <c r="V8" s="275"/>
      <c r="W8" s="275"/>
      <c r="X8" s="274" t="s">
        <v>308</v>
      </c>
      <c r="Y8" s="274" t="s">
        <v>309</v>
      </c>
      <c r="Z8" s="274" t="s">
        <v>310</v>
      </c>
      <c r="AA8" s="277"/>
    </row>
    <row r="9" spans="1:27" ht="71.25" customHeight="1" thickBot="1">
      <c r="A9" s="275"/>
      <c r="B9" s="275"/>
      <c r="C9" s="275"/>
      <c r="D9" s="275"/>
      <c r="E9" s="275"/>
      <c r="F9" s="275"/>
      <c r="G9" s="275"/>
      <c r="H9" s="275"/>
      <c r="I9" s="275"/>
      <c r="J9" s="277"/>
      <c r="K9" s="275"/>
      <c r="L9" s="275"/>
      <c r="M9" s="275"/>
      <c r="N9" s="239" t="s">
        <v>311</v>
      </c>
      <c r="O9" s="239" t="s">
        <v>312</v>
      </c>
      <c r="P9" s="239" t="s">
        <v>313</v>
      </c>
      <c r="Q9" s="239" t="s">
        <v>314</v>
      </c>
      <c r="R9" s="239" t="s">
        <v>315</v>
      </c>
      <c r="S9" s="239" t="s">
        <v>316</v>
      </c>
      <c r="T9" s="239" t="s">
        <v>317</v>
      </c>
      <c r="U9" s="275"/>
      <c r="V9" s="275"/>
      <c r="W9" s="275"/>
      <c r="X9" s="275"/>
      <c r="Y9" s="275"/>
      <c r="Z9" s="275"/>
      <c r="AA9" s="277"/>
    </row>
    <row r="10" spans="1:27" ht="17.25" customHeight="1" thickBo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  <c r="T10" s="240">
        <v>20</v>
      </c>
      <c r="U10" s="240">
        <v>21</v>
      </c>
      <c r="V10" s="240">
        <v>22</v>
      </c>
      <c r="W10" s="240">
        <v>23</v>
      </c>
      <c r="X10" s="240">
        <v>24</v>
      </c>
      <c r="Y10" s="240">
        <v>25</v>
      </c>
      <c r="Z10" s="240">
        <v>26</v>
      </c>
      <c r="AA10" s="240">
        <v>27</v>
      </c>
    </row>
    <row r="11" spans="1:29" s="243" customFormat="1" ht="16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2"/>
    </row>
    <row r="12" spans="1:27" s="243" customFormat="1" ht="16.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16.5">
      <c r="A13" s="242"/>
      <c r="B13" s="242"/>
      <c r="C13" s="242"/>
      <c r="D13" s="242"/>
      <c r="E13" s="242"/>
      <c r="F13" s="244"/>
      <c r="G13" s="244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16.5">
      <c r="A14" s="284" t="s">
        <v>353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 s="243" customFormat="1" ht="16.5">
      <c r="A15" s="242"/>
      <c r="B15" s="242"/>
      <c r="C15" s="242"/>
      <c r="D15" s="242"/>
      <c r="E15" s="242"/>
      <c r="F15" s="244"/>
      <c r="G15" s="244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16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16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="243" customFormat="1" ht="16.5"/>
    <row r="19" s="243" customFormat="1" ht="16.5"/>
    <row r="20" s="243" customFormat="1" ht="16.5"/>
    <row r="21" s="243" customFormat="1" ht="16.5"/>
    <row r="22" s="243" customFormat="1" ht="16.5"/>
    <row r="23" s="243" customFormat="1" ht="16.5"/>
    <row r="24" s="243" customFormat="1" ht="16.5"/>
    <row r="25" s="243" customFormat="1" ht="16.5"/>
    <row r="26" s="243" customFormat="1" ht="16.5"/>
    <row r="27" s="243" customFormat="1" ht="16.5"/>
    <row r="28" s="243" customFormat="1" ht="16.5"/>
    <row r="29" s="243" customFormat="1" ht="16.5"/>
    <row r="30" s="243" customFormat="1" ht="16.5"/>
    <row r="31" s="243" customFormat="1" ht="16.5"/>
    <row r="32" s="243" customFormat="1" ht="16.5"/>
    <row r="33" s="243" customFormat="1" ht="16.5"/>
    <row r="34" s="243" customFormat="1" ht="16.5"/>
    <row r="35" s="243" customFormat="1" ht="16.5"/>
    <row r="36" s="243" customFormat="1" ht="16.5"/>
    <row r="37" s="243" customFormat="1" ht="16.5"/>
    <row r="38" s="243" customFormat="1" ht="16.5"/>
    <row r="39" s="243" customFormat="1" ht="16.5"/>
    <row r="40" s="243" customFormat="1" ht="16.5"/>
    <row r="41" s="243" customFormat="1" ht="16.5"/>
    <row r="42" s="243" customFormat="1" ht="16.5"/>
    <row r="43" s="243" customFormat="1" ht="16.5"/>
    <row r="44" s="243" customFormat="1" ht="16.5"/>
    <row r="45" s="243" customFormat="1" ht="16.5"/>
    <row r="46" s="243" customFormat="1" ht="16.5"/>
    <row r="47" s="243" customFormat="1" ht="16.5"/>
    <row r="48" s="243" customFormat="1" ht="16.5"/>
    <row r="49" s="243" customFormat="1" ht="16.5"/>
    <row r="50" s="243" customFormat="1" ht="16.5"/>
    <row r="51" s="243" customFormat="1" ht="16.5"/>
    <row r="52" s="243" customFormat="1" ht="16.5"/>
    <row r="53" s="243" customFormat="1" ht="16.5"/>
    <row r="54" s="243" customFormat="1" ht="16.5"/>
    <row r="55" s="243" customFormat="1" ht="16.5"/>
    <row r="56" s="243" customFormat="1" ht="16.5"/>
    <row r="57" s="243" customFormat="1" ht="16.5"/>
    <row r="58" s="243" customFormat="1" ht="16.5"/>
    <row r="59" s="243" customFormat="1" ht="16.5"/>
    <row r="60" s="243" customFormat="1" ht="16.5"/>
    <row r="61" s="243" customFormat="1" ht="16.5"/>
    <row r="62" s="243" customFormat="1" ht="16.5"/>
    <row r="63" s="243" customFormat="1" ht="16.5"/>
    <row r="64" s="243" customFormat="1" ht="16.5"/>
    <row r="65" s="243" customFormat="1" ht="16.5"/>
    <row r="66" s="243" customFormat="1" ht="16.5"/>
    <row r="67" s="243" customFormat="1" ht="16.5"/>
    <row r="68" s="243" customFormat="1" ht="16.5"/>
    <row r="69" s="243" customFormat="1" ht="16.5"/>
    <row r="70" s="243" customFormat="1" ht="16.5"/>
    <row r="71" s="243" customFormat="1" ht="16.5"/>
    <row r="72" s="243" customFormat="1" ht="16.5"/>
    <row r="73" s="243" customFormat="1" ht="16.5"/>
    <row r="74" s="243" customFormat="1" ht="16.5"/>
    <row r="75" s="243" customFormat="1" ht="16.5"/>
    <row r="76" s="243" customFormat="1" ht="16.5"/>
    <row r="77" s="243" customFormat="1" ht="16.5"/>
    <row r="78" s="243" customFormat="1" ht="16.5"/>
    <row r="79" s="243" customFormat="1" ht="16.5"/>
    <row r="80" s="243" customFormat="1" ht="16.5"/>
    <row r="81" s="243" customFormat="1" ht="16.5"/>
    <row r="82" s="243" customFormat="1" ht="16.5"/>
    <row r="83" s="243" customFormat="1" ht="16.5"/>
    <row r="84" s="243" customFormat="1" ht="16.5"/>
    <row r="85" s="243" customFormat="1" ht="16.5"/>
    <row r="86" s="243" customFormat="1" ht="16.5"/>
    <row r="87" s="243" customFormat="1" ht="16.5"/>
    <row r="88" s="243" customFormat="1" ht="16.5"/>
    <row r="89" s="243" customFormat="1" ht="16.5"/>
    <row r="90" s="243" customFormat="1" ht="16.5"/>
    <row r="91" s="243" customFormat="1" ht="16.5"/>
    <row r="92" s="243" customFormat="1" ht="16.5"/>
    <row r="93" s="243" customFormat="1" ht="16.5"/>
    <row r="94" s="243" customFormat="1" ht="16.5"/>
    <row r="95" s="243" customFormat="1" ht="16.5"/>
    <row r="96" s="243" customFormat="1" ht="16.5"/>
    <row r="97" s="243" customFormat="1" ht="16.5"/>
    <row r="98" s="243" customFormat="1" ht="16.5"/>
    <row r="99" s="243" customFormat="1" ht="16.5"/>
    <row r="100" s="243" customFormat="1" ht="16.5"/>
    <row r="101" s="243" customFormat="1" ht="16.5"/>
    <row r="102" s="243" customFormat="1" ht="16.5"/>
    <row r="103" s="243" customFormat="1" ht="16.5"/>
    <row r="104" s="243" customFormat="1" ht="16.5"/>
    <row r="105" s="243" customFormat="1" ht="16.5"/>
    <row r="106" s="243" customFormat="1" ht="16.5"/>
    <row r="107" s="243" customFormat="1" ht="16.5"/>
    <row r="108" s="243" customFormat="1" ht="16.5"/>
    <row r="109" s="243" customFormat="1" ht="16.5"/>
    <row r="110" s="243" customFormat="1" ht="16.5"/>
    <row r="111" s="243" customFormat="1" ht="16.5"/>
    <row r="112" s="243" customFormat="1" ht="16.5"/>
    <row r="113" s="243" customFormat="1" ht="16.5"/>
    <row r="114" s="243" customFormat="1" ht="16.5"/>
    <row r="115" s="243" customFormat="1" ht="16.5"/>
    <row r="116" s="243" customFormat="1" ht="16.5"/>
    <row r="117" s="243" customFormat="1" ht="16.5"/>
    <row r="118" s="243" customFormat="1" ht="16.5"/>
    <row r="119" s="243" customFormat="1" ht="16.5"/>
    <row r="120" s="243" customFormat="1" ht="16.5"/>
    <row r="121" s="243" customFormat="1" ht="16.5"/>
    <row r="122" s="243" customFormat="1" ht="16.5"/>
    <row r="123" s="243" customFormat="1" ht="16.5"/>
    <row r="124" s="243" customFormat="1" ht="16.5"/>
    <row r="125" s="243" customFormat="1" ht="16.5"/>
    <row r="126" s="243" customFormat="1" ht="16.5"/>
    <row r="127" s="243" customFormat="1" ht="16.5"/>
    <row r="128" s="243" customFormat="1" ht="16.5"/>
    <row r="129" s="243" customFormat="1" ht="16.5"/>
    <row r="130" s="243" customFormat="1" ht="16.5"/>
    <row r="131" s="243" customFormat="1" ht="16.5"/>
    <row r="132" s="243" customFormat="1" ht="16.5"/>
    <row r="133" s="243" customFormat="1" ht="16.5"/>
    <row r="134" s="243" customFormat="1" ht="16.5"/>
    <row r="135" s="243" customFormat="1" ht="16.5"/>
    <row r="136" s="243" customFormat="1" ht="16.5"/>
    <row r="137" s="243" customFormat="1" ht="16.5"/>
    <row r="138" s="243" customFormat="1" ht="16.5"/>
    <row r="139" s="243" customFormat="1" ht="16.5"/>
    <row r="140" s="243" customFormat="1" ht="16.5"/>
    <row r="141" s="243" customFormat="1" ht="16.5"/>
    <row r="142" s="243" customFormat="1" ht="16.5"/>
    <row r="143" s="243" customFormat="1" ht="16.5"/>
    <row r="144" s="243" customFormat="1" ht="16.5"/>
    <row r="145" s="243" customFormat="1" ht="16.5"/>
    <row r="146" s="243" customFormat="1" ht="16.5"/>
    <row r="147" s="243" customFormat="1" ht="16.5"/>
    <row r="148" s="243" customFormat="1" ht="16.5"/>
    <row r="149" s="243" customFormat="1" ht="16.5"/>
    <row r="150" s="243" customFormat="1" ht="16.5"/>
    <row r="151" s="243" customFormat="1" ht="16.5"/>
    <row r="152" s="243" customFormat="1" ht="16.5"/>
    <row r="153" s="243" customFormat="1" ht="16.5"/>
    <row r="154" s="243" customFormat="1" ht="16.5"/>
    <row r="155" s="243" customFormat="1" ht="16.5"/>
    <row r="156" s="243" customFormat="1" ht="16.5"/>
    <row r="157" s="243" customFormat="1" ht="16.5"/>
    <row r="158" s="243" customFormat="1" ht="16.5"/>
    <row r="159" s="243" customFormat="1" ht="16.5"/>
    <row r="160" s="243" customFormat="1" ht="16.5"/>
    <row r="161" s="243" customFormat="1" ht="16.5"/>
    <row r="162" s="243" customFormat="1" ht="16.5"/>
    <row r="163" s="243" customFormat="1" ht="16.5"/>
    <row r="164" s="243" customFormat="1" ht="16.5"/>
    <row r="165" s="243" customFormat="1" ht="16.5"/>
    <row r="166" s="243" customFormat="1" ht="16.5"/>
    <row r="167" s="243" customFormat="1" ht="16.5"/>
    <row r="168" s="243" customFormat="1" ht="16.5"/>
    <row r="169" s="243" customFormat="1" ht="16.5"/>
    <row r="170" s="243" customFormat="1" ht="16.5"/>
    <row r="171" s="243" customFormat="1" ht="16.5"/>
    <row r="172" s="243" customFormat="1" ht="16.5"/>
    <row r="173" s="243" customFormat="1" ht="16.5"/>
    <row r="174" s="243" customFormat="1" ht="16.5"/>
    <row r="175" s="243" customFormat="1" ht="16.5"/>
    <row r="176" s="243" customFormat="1" ht="16.5"/>
    <row r="177" s="243" customFormat="1" ht="16.5"/>
    <row r="178" s="243" customFormat="1" ht="16.5"/>
    <row r="179" s="243" customFormat="1" ht="16.5"/>
    <row r="180" s="243" customFormat="1" ht="16.5"/>
    <row r="181" s="243" customFormat="1" ht="16.5"/>
    <row r="182" s="243" customFormat="1" ht="16.5"/>
    <row r="183" s="243" customFormat="1" ht="16.5"/>
    <row r="184" s="243" customFormat="1" ht="16.5"/>
    <row r="185" s="243" customFormat="1" ht="16.5"/>
    <row r="186" s="243" customFormat="1" ht="16.5"/>
    <row r="187" s="243" customFormat="1" ht="16.5"/>
    <row r="188" s="243" customFormat="1" ht="16.5"/>
    <row r="189" s="243" customFormat="1" ht="16.5"/>
    <row r="190" s="243" customFormat="1" ht="16.5"/>
    <row r="191" s="243" customFormat="1" ht="16.5"/>
    <row r="192" s="243" customFormat="1" ht="16.5"/>
    <row r="193" s="243" customFormat="1" ht="16.5"/>
    <row r="194" s="243" customFormat="1" ht="16.5"/>
    <row r="195" s="243" customFormat="1" ht="16.5"/>
    <row r="196" s="243" customFormat="1" ht="16.5"/>
    <row r="197" s="243" customFormat="1" ht="16.5"/>
    <row r="198" s="243" customFormat="1" ht="16.5"/>
    <row r="199" s="243" customFormat="1" ht="16.5"/>
    <row r="200" s="243" customFormat="1" ht="16.5"/>
    <row r="201" s="243" customFormat="1" ht="16.5"/>
    <row r="202" s="243" customFormat="1" ht="16.5"/>
    <row r="203" s="243" customFormat="1" ht="16.5"/>
    <row r="204" s="243" customFormat="1" ht="16.5"/>
    <row r="205" s="243" customFormat="1" ht="16.5"/>
    <row r="206" s="243" customFormat="1" ht="16.5"/>
    <row r="207" s="243" customFormat="1" ht="16.5"/>
    <row r="208" s="243" customFormat="1" ht="16.5"/>
    <row r="209" s="243" customFormat="1" ht="16.5"/>
    <row r="210" s="243" customFormat="1" ht="16.5"/>
    <row r="211" s="243" customFormat="1" ht="16.5"/>
    <row r="212" s="243" customFormat="1" ht="16.5"/>
    <row r="213" s="243" customFormat="1" ht="16.5"/>
    <row r="214" s="243" customFormat="1" ht="16.5"/>
    <row r="215" s="243" customFormat="1" ht="16.5"/>
    <row r="216" s="243" customFormat="1" ht="16.5"/>
    <row r="217" s="243" customFormat="1" ht="16.5"/>
    <row r="218" s="243" customFormat="1" ht="16.5"/>
    <row r="219" s="243" customFormat="1" ht="16.5"/>
    <row r="220" s="243" customFormat="1" ht="16.5"/>
    <row r="221" s="243" customFormat="1" ht="16.5"/>
    <row r="222" s="243" customFormat="1" ht="16.5"/>
    <row r="223" s="243" customFormat="1" ht="16.5"/>
    <row r="224" s="243" customFormat="1" ht="16.5"/>
    <row r="225" s="243" customFormat="1" ht="16.5"/>
    <row r="226" s="243" customFormat="1" ht="16.5"/>
    <row r="227" s="243" customFormat="1" ht="16.5"/>
    <row r="228" s="243" customFormat="1" ht="16.5"/>
    <row r="229" s="243" customFormat="1" ht="16.5"/>
    <row r="230" s="243" customFormat="1" ht="16.5"/>
    <row r="231" s="243" customFormat="1" ht="16.5"/>
    <row r="232" s="243" customFormat="1" ht="16.5"/>
    <row r="233" s="243" customFormat="1" ht="16.5"/>
    <row r="234" s="243" customFormat="1" ht="16.5"/>
    <row r="235" s="243" customFormat="1" ht="16.5"/>
    <row r="236" s="243" customFormat="1" ht="16.5"/>
    <row r="237" s="243" customFormat="1" ht="16.5"/>
    <row r="238" s="243" customFormat="1" ht="16.5"/>
    <row r="239" s="243" customFormat="1" ht="16.5"/>
    <row r="240" s="243" customFormat="1" ht="16.5"/>
    <row r="241" s="243" customFormat="1" ht="16.5"/>
    <row r="242" s="243" customFormat="1" ht="16.5"/>
    <row r="243" s="243" customFormat="1" ht="16.5"/>
    <row r="244" s="243" customFormat="1" ht="16.5"/>
    <row r="245" s="243" customFormat="1" ht="16.5"/>
    <row r="246" s="243" customFormat="1" ht="16.5"/>
    <row r="247" s="243" customFormat="1" ht="16.5"/>
    <row r="248" s="243" customFormat="1" ht="16.5"/>
    <row r="249" s="243" customFormat="1" ht="16.5"/>
    <row r="250" s="243" customFormat="1" ht="16.5"/>
    <row r="251" s="243" customFormat="1" ht="16.5"/>
    <row r="252" s="243" customFormat="1" ht="16.5"/>
    <row r="253" s="243" customFormat="1" ht="16.5"/>
    <row r="254" s="243" customFormat="1" ht="16.5"/>
    <row r="255" s="243" customFormat="1" ht="16.5"/>
    <row r="256" s="243" customFormat="1" ht="16.5"/>
    <row r="257" s="243" customFormat="1" ht="16.5"/>
    <row r="258" s="243" customFormat="1" ht="16.5"/>
    <row r="259" s="243" customFormat="1" ht="16.5"/>
    <row r="260" s="243" customFormat="1" ht="16.5"/>
    <row r="261" s="243" customFormat="1" ht="16.5"/>
    <row r="262" s="243" customFormat="1" ht="16.5"/>
    <row r="263" s="243" customFormat="1" ht="16.5"/>
    <row r="264" s="243" customFormat="1" ht="16.5"/>
    <row r="265" s="243" customFormat="1" ht="16.5"/>
    <row r="266" s="243" customFormat="1" ht="16.5"/>
    <row r="267" s="243" customFormat="1" ht="16.5"/>
    <row r="268" s="243" customFormat="1" ht="16.5"/>
    <row r="269" s="243" customFormat="1" ht="16.5"/>
    <row r="270" s="243" customFormat="1" ht="16.5"/>
    <row r="271" s="243" customFormat="1" ht="16.5"/>
    <row r="272" s="243" customFormat="1" ht="16.5"/>
    <row r="273" s="243" customFormat="1" ht="16.5"/>
    <row r="274" s="243" customFormat="1" ht="16.5"/>
    <row r="275" s="243" customFormat="1" ht="16.5"/>
    <row r="276" s="243" customFormat="1" ht="16.5"/>
    <row r="277" s="243" customFormat="1" ht="16.5"/>
    <row r="278" s="243" customFormat="1" ht="16.5"/>
    <row r="279" s="243" customFormat="1" ht="16.5"/>
    <row r="280" s="243" customFormat="1" ht="16.5"/>
    <row r="281" s="243" customFormat="1" ht="16.5"/>
    <row r="282" s="243" customFormat="1" ht="16.5"/>
    <row r="283" s="243" customFormat="1" ht="16.5"/>
    <row r="284" s="243" customFormat="1" ht="16.5"/>
    <row r="285" s="243" customFormat="1" ht="16.5"/>
    <row r="286" s="243" customFormat="1" ht="16.5"/>
    <row r="287" s="243" customFormat="1" ht="16.5"/>
    <row r="288" s="243" customFormat="1" ht="16.5"/>
    <row r="289" s="243" customFormat="1" ht="16.5"/>
    <row r="290" s="243" customFormat="1" ht="16.5"/>
    <row r="291" s="243" customFormat="1" ht="16.5"/>
    <row r="292" s="243" customFormat="1" ht="16.5"/>
    <row r="293" s="243" customFormat="1" ht="16.5"/>
    <row r="294" s="243" customFormat="1" ht="16.5"/>
    <row r="295" s="243" customFormat="1" ht="16.5"/>
    <row r="296" s="243" customFormat="1" ht="16.5"/>
    <row r="297" s="243" customFormat="1" ht="16.5"/>
    <row r="298" s="243" customFormat="1" ht="16.5"/>
    <row r="299" s="243" customFormat="1" ht="16.5"/>
    <row r="300" s="243" customFormat="1" ht="16.5"/>
    <row r="301" s="243" customFormat="1" ht="16.5"/>
    <row r="302" s="243" customFormat="1" ht="16.5"/>
    <row r="303" s="243" customFormat="1" ht="16.5"/>
    <row r="304" s="243" customFormat="1" ht="16.5"/>
    <row r="305" s="243" customFormat="1" ht="16.5"/>
    <row r="306" s="243" customFormat="1" ht="16.5"/>
    <row r="307" s="243" customFormat="1" ht="16.5"/>
    <row r="308" s="243" customFormat="1" ht="16.5"/>
    <row r="309" s="243" customFormat="1" ht="16.5"/>
    <row r="310" s="243" customFormat="1" ht="16.5"/>
    <row r="311" s="243" customFormat="1" ht="16.5"/>
    <row r="312" s="243" customFormat="1" ht="16.5"/>
    <row r="313" s="243" customFormat="1" ht="16.5"/>
    <row r="314" s="243" customFormat="1" ht="16.5"/>
    <row r="315" s="243" customFormat="1" ht="16.5"/>
    <row r="316" s="243" customFormat="1" ht="16.5"/>
    <row r="317" s="243" customFormat="1" ht="16.5"/>
    <row r="318" s="243" customFormat="1" ht="16.5"/>
    <row r="319" s="243" customFormat="1" ht="16.5"/>
    <row r="320" s="243" customFormat="1" ht="16.5"/>
    <row r="321" s="243" customFormat="1" ht="16.5"/>
    <row r="322" s="243" customFormat="1" ht="16.5"/>
    <row r="323" s="243" customFormat="1" ht="16.5"/>
    <row r="324" s="243" customFormat="1" ht="16.5"/>
    <row r="325" s="243" customFormat="1" ht="16.5"/>
    <row r="326" s="243" customFormat="1" ht="16.5"/>
    <row r="327" s="243" customFormat="1" ht="16.5"/>
    <row r="328" s="243" customFormat="1" ht="16.5"/>
    <row r="329" s="243" customFormat="1" ht="16.5"/>
    <row r="330" s="243" customFormat="1" ht="16.5"/>
    <row r="331" s="243" customFormat="1" ht="16.5"/>
    <row r="332" s="243" customFormat="1" ht="16.5"/>
    <row r="333" s="243" customFormat="1" ht="16.5"/>
    <row r="334" s="243" customFormat="1" ht="16.5"/>
    <row r="335" s="243" customFormat="1" ht="16.5"/>
    <row r="336" s="243" customFormat="1" ht="16.5"/>
    <row r="337" s="243" customFormat="1" ht="16.5"/>
    <row r="338" s="243" customFormat="1" ht="16.5"/>
    <row r="339" s="243" customFormat="1" ht="16.5"/>
    <row r="340" s="243" customFormat="1" ht="16.5"/>
    <row r="341" s="243" customFormat="1" ht="16.5"/>
    <row r="342" s="243" customFormat="1" ht="16.5"/>
    <row r="343" s="243" customFormat="1" ht="16.5"/>
    <row r="344" s="243" customFormat="1" ht="16.5"/>
    <row r="345" s="243" customFormat="1" ht="16.5"/>
    <row r="346" s="243" customFormat="1" ht="16.5"/>
    <row r="347" s="243" customFormat="1" ht="16.5"/>
    <row r="348" s="243" customFormat="1" ht="16.5"/>
    <row r="349" s="243" customFormat="1" ht="16.5"/>
    <row r="350" s="243" customFormat="1" ht="16.5"/>
    <row r="351" s="243" customFormat="1" ht="16.5"/>
    <row r="352" s="243" customFormat="1" ht="16.5"/>
    <row r="353" s="243" customFormat="1" ht="16.5"/>
    <row r="354" s="243" customFormat="1" ht="16.5"/>
    <row r="355" s="243" customFormat="1" ht="16.5"/>
    <row r="356" s="243" customFormat="1" ht="16.5"/>
    <row r="357" s="243" customFormat="1" ht="16.5"/>
    <row r="358" s="243" customFormat="1" ht="16.5"/>
    <row r="359" s="243" customFormat="1" ht="16.5"/>
    <row r="360" s="243" customFormat="1" ht="16.5"/>
    <row r="361" s="243" customFormat="1" ht="16.5"/>
    <row r="362" s="243" customFormat="1" ht="16.5"/>
    <row r="363" s="243" customFormat="1" ht="16.5"/>
    <row r="364" s="243" customFormat="1" ht="16.5"/>
    <row r="365" s="243" customFormat="1" ht="16.5"/>
    <row r="366" s="243" customFormat="1" ht="16.5"/>
    <row r="367" s="243" customFormat="1" ht="16.5"/>
    <row r="368" s="243" customFormat="1" ht="16.5"/>
    <row r="369" s="243" customFormat="1" ht="16.5"/>
    <row r="370" s="243" customFormat="1" ht="16.5"/>
    <row r="371" s="243" customFormat="1" ht="16.5"/>
    <row r="372" s="243" customFormat="1" ht="16.5"/>
    <row r="373" s="243" customFormat="1" ht="16.5"/>
    <row r="374" s="243" customFormat="1" ht="16.5"/>
    <row r="375" s="243" customFormat="1" ht="16.5"/>
    <row r="376" s="243" customFormat="1" ht="16.5"/>
    <row r="377" s="243" customFormat="1" ht="16.5"/>
    <row r="378" s="243" customFormat="1" ht="16.5"/>
    <row r="379" s="243" customFormat="1" ht="16.5"/>
    <row r="380" s="243" customFormat="1" ht="16.5"/>
    <row r="381" s="243" customFormat="1" ht="16.5"/>
    <row r="382" s="243" customFormat="1" ht="16.5"/>
    <row r="383" s="243" customFormat="1" ht="16.5"/>
    <row r="384" s="243" customFormat="1" ht="16.5"/>
    <row r="385" s="243" customFormat="1" ht="16.5"/>
    <row r="386" s="243" customFormat="1" ht="16.5"/>
    <row r="387" s="243" customFormat="1" ht="16.5"/>
    <row r="388" s="243" customFormat="1" ht="16.5"/>
    <row r="389" s="243" customFormat="1" ht="16.5"/>
    <row r="390" s="243" customFormat="1" ht="16.5"/>
    <row r="391" s="243" customFormat="1" ht="16.5"/>
    <row r="392" s="243" customFormat="1" ht="16.5"/>
    <row r="393" s="243" customFormat="1" ht="16.5"/>
    <row r="394" s="243" customFormat="1" ht="16.5"/>
    <row r="395" s="243" customFormat="1" ht="16.5"/>
    <row r="396" s="243" customFormat="1" ht="16.5"/>
    <row r="397" s="243" customFormat="1" ht="16.5"/>
    <row r="398" s="243" customFormat="1" ht="16.5"/>
    <row r="399" s="243" customFormat="1" ht="16.5"/>
    <row r="400" s="243" customFormat="1" ht="16.5"/>
    <row r="401" s="243" customFormat="1" ht="16.5"/>
    <row r="402" s="243" customFormat="1" ht="16.5"/>
    <row r="403" s="243" customFormat="1" ht="16.5"/>
    <row r="404" s="243" customFormat="1" ht="16.5"/>
    <row r="405" s="243" customFormat="1" ht="16.5"/>
    <row r="406" s="243" customFormat="1" ht="16.5"/>
    <row r="407" s="243" customFormat="1" ht="16.5"/>
    <row r="408" s="243" customFormat="1" ht="16.5"/>
    <row r="409" s="243" customFormat="1" ht="16.5"/>
    <row r="410" s="243" customFormat="1" ht="16.5"/>
    <row r="411" s="243" customFormat="1" ht="16.5"/>
    <row r="412" s="243" customFormat="1" ht="16.5"/>
    <row r="413" s="243" customFormat="1" ht="16.5"/>
    <row r="414" s="243" customFormat="1" ht="16.5"/>
    <row r="415" s="243" customFormat="1" ht="16.5"/>
    <row r="416" s="243" customFormat="1" ht="16.5"/>
    <row r="417" s="243" customFormat="1" ht="16.5"/>
    <row r="418" s="243" customFormat="1" ht="16.5"/>
    <row r="419" s="243" customFormat="1" ht="16.5"/>
    <row r="420" s="243" customFormat="1" ht="16.5"/>
    <row r="421" s="243" customFormat="1" ht="16.5"/>
    <row r="422" s="243" customFormat="1" ht="16.5"/>
    <row r="423" s="243" customFormat="1" ht="16.5"/>
    <row r="424" s="243" customFormat="1" ht="16.5"/>
    <row r="425" s="243" customFormat="1" ht="16.5"/>
    <row r="426" s="243" customFormat="1" ht="16.5"/>
    <row r="427" s="243" customFormat="1" ht="16.5"/>
    <row r="428" s="243" customFormat="1" ht="16.5"/>
    <row r="429" s="243" customFormat="1" ht="16.5"/>
    <row r="430" s="243" customFormat="1" ht="16.5"/>
    <row r="431" s="243" customFormat="1" ht="16.5"/>
    <row r="432" s="243" customFormat="1" ht="16.5"/>
    <row r="433" s="243" customFormat="1" ht="16.5"/>
    <row r="434" s="243" customFormat="1" ht="16.5"/>
    <row r="435" s="243" customFormat="1" ht="16.5"/>
    <row r="436" s="243" customFormat="1" ht="16.5"/>
    <row r="437" s="243" customFormat="1" ht="16.5"/>
    <row r="438" s="243" customFormat="1" ht="16.5"/>
    <row r="439" s="243" customFormat="1" ht="16.5"/>
    <row r="440" s="243" customFormat="1" ht="16.5"/>
    <row r="441" s="243" customFormat="1" ht="16.5"/>
    <row r="442" s="243" customFormat="1" ht="16.5"/>
    <row r="443" s="243" customFormat="1" ht="16.5"/>
    <row r="444" s="243" customFormat="1" ht="16.5"/>
    <row r="445" s="243" customFormat="1" ht="16.5"/>
    <row r="446" s="243" customFormat="1" ht="16.5"/>
    <row r="447" s="243" customFormat="1" ht="16.5"/>
    <row r="448" s="243" customFormat="1" ht="16.5"/>
    <row r="449" s="243" customFormat="1" ht="16.5"/>
    <row r="450" s="243" customFormat="1" ht="16.5"/>
    <row r="451" s="243" customFormat="1" ht="16.5"/>
    <row r="452" s="243" customFormat="1" ht="16.5"/>
    <row r="453" s="243" customFormat="1" ht="16.5"/>
    <row r="454" s="243" customFormat="1" ht="16.5"/>
    <row r="455" s="243" customFormat="1" ht="16.5"/>
    <row r="456" s="243" customFormat="1" ht="16.5"/>
    <row r="457" s="243" customFormat="1" ht="16.5"/>
    <row r="458" s="243" customFormat="1" ht="16.5"/>
    <row r="459" s="243" customFormat="1" ht="16.5"/>
    <row r="460" s="243" customFormat="1" ht="16.5"/>
    <row r="461" s="243" customFormat="1" ht="16.5"/>
    <row r="462" s="243" customFormat="1" ht="16.5"/>
    <row r="463" s="243" customFormat="1" ht="16.5"/>
    <row r="464" s="243" customFormat="1" ht="16.5"/>
    <row r="465" s="243" customFormat="1" ht="16.5"/>
    <row r="466" s="243" customFormat="1" ht="16.5"/>
    <row r="467" s="243" customFormat="1" ht="16.5"/>
    <row r="468" s="243" customFormat="1" ht="16.5"/>
    <row r="469" s="243" customFormat="1" ht="16.5"/>
    <row r="470" s="243" customFormat="1" ht="16.5"/>
    <row r="471" s="243" customFormat="1" ht="16.5"/>
    <row r="472" s="243" customFormat="1" ht="16.5"/>
    <row r="473" s="243" customFormat="1" ht="16.5"/>
    <row r="474" s="243" customFormat="1" ht="16.5"/>
    <row r="475" s="243" customFormat="1" ht="16.5"/>
    <row r="476" s="243" customFormat="1" ht="16.5"/>
    <row r="477" s="243" customFormat="1" ht="16.5"/>
    <row r="478" s="243" customFormat="1" ht="16.5"/>
    <row r="479" s="243" customFormat="1" ht="16.5"/>
    <row r="480" s="243" customFormat="1" ht="16.5"/>
    <row r="481" s="243" customFormat="1" ht="16.5"/>
    <row r="482" s="243" customFormat="1" ht="16.5"/>
    <row r="483" s="243" customFormat="1" ht="16.5"/>
    <row r="484" s="243" customFormat="1" ht="16.5"/>
    <row r="485" s="243" customFormat="1" ht="16.5"/>
    <row r="486" s="243" customFormat="1" ht="16.5"/>
    <row r="487" s="243" customFormat="1" ht="16.5"/>
    <row r="488" s="243" customFormat="1" ht="16.5"/>
    <row r="489" s="243" customFormat="1" ht="16.5"/>
    <row r="490" s="243" customFormat="1" ht="16.5"/>
    <row r="491" s="243" customFormat="1" ht="16.5"/>
    <row r="492" s="243" customFormat="1" ht="16.5"/>
    <row r="493" s="243" customFormat="1" ht="16.5"/>
    <row r="494" s="243" customFormat="1" ht="16.5"/>
    <row r="495" s="243" customFormat="1" ht="16.5"/>
    <row r="496" s="243" customFormat="1" ht="16.5"/>
    <row r="497" s="243" customFormat="1" ht="16.5"/>
    <row r="498" s="243" customFormat="1" ht="16.5"/>
    <row r="499" s="243" customFormat="1" ht="16.5"/>
    <row r="500" s="243" customFormat="1" ht="16.5"/>
    <row r="501" s="243" customFormat="1" ht="16.5"/>
    <row r="502" s="243" customFormat="1" ht="16.5"/>
    <row r="503" s="243" customFormat="1" ht="16.5"/>
    <row r="504" s="243" customFormat="1" ht="16.5"/>
    <row r="505" s="243" customFormat="1" ht="16.5"/>
    <row r="506" s="243" customFormat="1" ht="16.5"/>
    <row r="507" s="243" customFormat="1" ht="16.5"/>
    <row r="508" s="243" customFormat="1" ht="16.5"/>
    <row r="509" s="243" customFormat="1" ht="16.5"/>
    <row r="510" s="243" customFormat="1" ht="16.5"/>
    <row r="511" s="243" customFormat="1" ht="16.5"/>
    <row r="512" s="243" customFormat="1" ht="16.5"/>
    <row r="513" s="243" customFormat="1" ht="16.5"/>
    <row r="514" s="243" customFormat="1" ht="16.5"/>
    <row r="515" s="243" customFormat="1" ht="16.5"/>
    <row r="516" s="243" customFormat="1" ht="16.5"/>
    <row r="517" s="243" customFormat="1" ht="16.5"/>
    <row r="518" s="243" customFormat="1" ht="16.5"/>
    <row r="519" s="243" customFormat="1" ht="16.5"/>
    <row r="520" s="243" customFormat="1" ht="16.5"/>
    <row r="521" s="243" customFormat="1" ht="16.5"/>
    <row r="522" s="243" customFormat="1" ht="16.5"/>
    <row r="523" s="243" customFormat="1" ht="16.5"/>
    <row r="524" s="243" customFormat="1" ht="16.5"/>
    <row r="525" s="243" customFormat="1" ht="16.5"/>
    <row r="526" s="243" customFormat="1" ht="16.5"/>
    <row r="527" s="243" customFormat="1" ht="16.5"/>
    <row r="528" s="243" customFormat="1" ht="16.5"/>
    <row r="529" s="243" customFormat="1" ht="16.5"/>
    <row r="530" s="243" customFormat="1" ht="16.5"/>
    <row r="531" s="243" customFormat="1" ht="16.5"/>
    <row r="532" s="243" customFormat="1" ht="16.5"/>
    <row r="533" s="243" customFormat="1" ht="16.5"/>
    <row r="534" s="243" customFormat="1" ht="16.5"/>
    <row r="535" s="243" customFormat="1" ht="16.5"/>
    <row r="536" s="243" customFormat="1" ht="16.5"/>
    <row r="537" s="243" customFormat="1" ht="16.5"/>
    <row r="538" s="243" customFormat="1" ht="16.5"/>
    <row r="539" s="243" customFormat="1" ht="16.5"/>
    <row r="540" s="243" customFormat="1" ht="16.5"/>
    <row r="541" s="243" customFormat="1" ht="16.5"/>
    <row r="542" s="243" customFormat="1" ht="16.5"/>
    <row r="543" s="243" customFormat="1" ht="16.5"/>
    <row r="544" s="243" customFormat="1" ht="16.5"/>
    <row r="545" s="243" customFormat="1" ht="16.5"/>
    <row r="546" s="243" customFormat="1" ht="16.5"/>
    <row r="547" s="243" customFormat="1" ht="16.5"/>
    <row r="548" s="243" customFormat="1" ht="16.5"/>
    <row r="549" s="243" customFormat="1" ht="16.5"/>
    <row r="550" s="243" customFormat="1" ht="16.5"/>
    <row r="551" s="243" customFormat="1" ht="16.5"/>
    <row r="552" s="243" customFormat="1" ht="16.5"/>
    <row r="553" s="243" customFormat="1" ht="16.5"/>
    <row r="554" s="243" customFormat="1" ht="16.5"/>
    <row r="555" s="243" customFormat="1" ht="16.5"/>
    <row r="556" s="243" customFormat="1" ht="16.5"/>
    <row r="557" s="243" customFormat="1" ht="16.5"/>
    <row r="558" s="243" customFormat="1" ht="16.5"/>
    <row r="559" s="243" customFormat="1" ht="16.5"/>
    <row r="560" s="243" customFormat="1" ht="16.5"/>
    <row r="561" s="243" customFormat="1" ht="16.5"/>
    <row r="562" s="243" customFormat="1" ht="16.5"/>
    <row r="563" s="243" customFormat="1" ht="16.5"/>
    <row r="564" s="243" customFormat="1" ht="16.5"/>
    <row r="565" s="243" customFormat="1" ht="16.5"/>
    <row r="566" s="243" customFormat="1" ht="16.5"/>
    <row r="567" s="243" customFormat="1" ht="16.5"/>
    <row r="568" s="243" customFormat="1" ht="16.5"/>
    <row r="569" s="243" customFormat="1" ht="16.5"/>
    <row r="570" s="243" customFormat="1" ht="16.5"/>
    <row r="571" s="243" customFormat="1" ht="16.5"/>
    <row r="572" s="243" customFormat="1" ht="16.5"/>
    <row r="573" s="243" customFormat="1" ht="16.5"/>
    <row r="574" s="243" customFormat="1" ht="16.5"/>
    <row r="575" s="243" customFormat="1" ht="16.5"/>
    <row r="576" s="243" customFormat="1" ht="16.5"/>
    <row r="577" s="243" customFormat="1" ht="16.5"/>
    <row r="578" s="243" customFormat="1" ht="16.5"/>
    <row r="579" s="243" customFormat="1" ht="16.5"/>
    <row r="580" s="243" customFormat="1" ht="16.5"/>
    <row r="581" s="243" customFormat="1" ht="16.5"/>
    <row r="582" s="243" customFormat="1" ht="16.5"/>
    <row r="583" s="243" customFormat="1" ht="16.5"/>
    <row r="584" s="243" customFormat="1" ht="16.5"/>
    <row r="585" s="243" customFormat="1" ht="16.5"/>
    <row r="586" s="243" customFormat="1" ht="16.5"/>
    <row r="587" s="243" customFormat="1" ht="16.5"/>
    <row r="588" s="243" customFormat="1" ht="16.5"/>
    <row r="589" s="243" customFormat="1" ht="16.5"/>
    <row r="590" s="243" customFormat="1" ht="16.5"/>
    <row r="591" s="243" customFormat="1" ht="16.5"/>
    <row r="592" s="243" customFormat="1" ht="16.5"/>
    <row r="593" s="243" customFormat="1" ht="16.5"/>
    <row r="594" s="243" customFormat="1" ht="16.5"/>
    <row r="595" s="243" customFormat="1" ht="16.5"/>
    <row r="596" s="243" customFormat="1" ht="16.5"/>
    <row r="597" s="243" customFormat="1" ht="16.5"/>
    <row r="598" s="243" customFormat="1" ht="16.5"/>
    <row r="599" s="243" customFormat="1" ht="16.5"/>
    <row r="600" s="243" customFormat="1" ht="16.5"/>
    <row r="601" s="243" customFormat="1" ht="16.5"/>
    <row r="602" s="243" customFormat="1" ht="16.5"/>
    <row r="603" s="243" customFormat="1" ht="16.5"/>
    <row r="604" s="243" customFormat="1" ht="16.5"/>
    <row r="605" s="243" customFormat="1" ht="16.5"/>
    <row r="606" s="243" customFormat="1" ht="16.5"/>
    <row r="607" s="243" customFormat="1" ht="16.5"/>
    <row r="608" s="243" customFormat="1" ht="16.5"/>
    <row r="609" s="243" customFormat="1" ht="16.5"/>
    <row r="610" s="243" customFormat="1" ht="16.5"/>
    <row r="611" s="243" customFormat="1" ht="16.5"/>
    <row r="612" s="243" customFormat="1" ht="16.5"/>
    <row r="613" s="243" customFormat="1" ht="16.5"/>
    <row r="614" s="243" customFormat="1" ht="16.5"/>
    <row r="615" s="243" customFormat="1" ht="16.5"/>
    <row r="616" s="243" customFormat="1" ht="16.5"/>
    <row r="617" s="243" customFormat="1" ht="16.5"/>
    <row r="618" s="243" customFormat="1" ht="16.5"/>
    <row r="619" s="243" customFormat="1" ht="16.5"/>
    <row r="620" s="243" customFormat="1" ht="16.5"/>
    <row r="621" s="243" customFormat="1" ht="16.5"/>
    <row r="622" s="243" customFormat="1" ht="16.5"/>
    <row r="623" s="243" customFormat="1" ht="16.5"/>
    <row r="624" s="243" customFormat="1" ht="16.5"/>
    <row r="625" s="243" customFormat="1" ht="16.5"/>
    <row r="626" s="243" customFormat="1" ht="16.5"/>
    <row r="627" s="243" customFormat="1" ht="16.5"/>
    <row r="628" s="243" customFormat="1" ht="16.5"/>
    <row r="629" s="243" customFormat="1" ht="16.5"/>
    <row r="630" s="243" customFormat="1" ht="16.5"/>
    <row r="631" s="243" customFormat="1" ht="16.5"/>
    <row r="632" s="243" customFormat="1" ht="16.5"/>
    <row r="633" s="243" customFormat="1" ht="16.5"/>
    <row r="634" s="243" customFormat="1" ht="16.5"/>
    <row r="635" s="243" customFormat="1" ht="16.5"/>
    <row r="636" s="243" customFormat="1" ht="16.5"/>
    <row r="637" s="243" customFormat="1" ht="16.5"/>
    <row r="638" s="243" customFormat="1" ht="16.5"/>
    <row r="639" s="243" customFormat="1" ht="16.5"/>
    <row r="640" s="243" customFormat="1" ht="16.5"/>
    <row r="641" s="243" customFormat="1" ht="16.5"/>
    <row r="642" s="243" customFormat="1" ht="16.5"/>
    <row r="643" s="243" customFormat="1" ht="16.5"/>
    <row r="644" s="243" customFormat="1" ht="16.5"/>
    <row r="645" s="243" customFormat="1" ht="16.5"/>
    <row r="646" s="243" customFormat="1" ht="16.5"/>
    <row r="647" s="243" customFormat="1" ht="16.5"/>
    <row r="648" s="243" customFormat="1" ht="16.5"/>
    <row r="649" s="243" customFormat="1" ht="16.5"/>
    <row r="650" s="243" customFormat="1" ht="16.5"/>
    <row r="651" s="243" customFormat="1" ht="16.5"/>
    <row r="652" s="243" customFormat="1" ht="16.5"/>
    <row r="653" s="243" customFormat="1" ht="16.5"/>
    <row r="654" s="243" customFormat="1" ht="16.5"/>
    <row r="655" s="243" customFormat="1" ht="16.5"/>
    <row r="656" s="243" customFormat="1" ht="16.5"/>
    <row r="657" s="243" customFormat="1" ht="16.5"/>
    <row r="658" s="243" customFormat="1" ht="16.5"/>
    <row r="659" s="243" customFormat="1" ht="16.5"/>
    <row r="660" s="243" customFormat="1" ht="16.5"/>
    <row r="661" s="243" customFormat="1" ht="16.5"/>
    <row r="662" s="243" customFormat="1" ht="16.5"/>
    <row r="663" s="243" customFormat="1" ht="16.5"/>
    <row r="664" s="243" customFormat="1" ht="16.5"/>
    <row r="665" s="243" customFormat="1" ht="16.5"/>
    <row r="666" s="243" customFormat="1" ht="16.5"/>
    <row r="667" s="243" customFormat="1" ht="16.5"/>
    <row r="668" s="243" customFormat="1" ht="16.5"/>
    <row r="669" s="243" customFormat="1" ht="16.5"/>
    <row r="670" s="243" customFormat="1" ht="16.5"/>
    <row r="671" s="243" customFormat="1" ht="16.5"/>
    <row r="672" s="243" customFormat="1" ht="16.5"/>
    <row r="673" s="243" customFormat="1" ht="16.5"/>
    <row r="674" s="243" customFormat="1" ht="16.5"/>
    <row r="675" s="243" customFormat="1" ht="16.5"/>
    <row r="676" s="243" customFormat="1" ht="16.5"/>
    <row r="677" s="243" customFormat="1" ht="16.5"/>
    <row r="678" s="243" customFormat="1" ht="16.5"/>
    <row r="679" s="243" customFormat="1" ht="16.5"/>
    <row r="680" s="243" customFormat="1" ht="16.5"/>
    <row r="681" s="243" customFormat="1" ht="16.5"/>
    <row r="682" s="243" customFormat="1" ht="16.5"/>
    <row r="683" s="243" customFormat="1" ht="16.5"/>
    <row r="684" s="243" customFormat="1" ht="16.5"/>
    <row r="685" s="243" customFormat="1" ht="16.5"/>
    <row r="686" s="243" customFormat="1" ht="16.5"/>
    <row r="687" s="243" customFormat="1" ht="16.5"/>
    <row r="688" s="243" customFormat="1" ht="16.5"/>
    <row r="689" s="243" customFormat="1" ht="16.5"/>
    <row r="690" s="243" customFormat="1" ht="16.5"/>
    <row r="691" s="243" customFormat="1" ht="16.5"/>
    <row r="692" s="243" customFormat="1" ht="16.5"/>
    <row r="693" s="243" customFormat="1" ht="16.5"/>
    <row r="694" s="243" customFormat="1" ht="16.5"/>
    <row r="695" s="243" customFormat="1" ht="16.5"/>
    <row r="696" s="243" customFormat="1" ht="16.5"/>
    <row r="697" s="243" customFormat="1" ht="16.5"/>
    <row r="698" s="243" customFormat="1" ht="16.5"/>
    <row r="699" s="243" customFormat="1" ht="16.5"/>
    <row r="700" s="243" customFormat="1" ht="16.5"/>
    <row r="701" s="243" customFormat="1" ht="16.5"/>
    <row r="702" s="243" customFormat="1" ht="16.5"/>
    <row r="703" s="243" customFormat="1" ht="16.5"/>
    <row r="704" s="243" customFormat="1" ht="16.5"/>
    <row r="705" s="243" customFormat="1" ht="16.5"/>
    <row r="706" s="243" customFormat="1" ht="16.5"/>
    <row r="707" s="243" customFormat="1" ht="16.5"/>
    <row r="708" s="243" customFormat="1" ht="16.5"/>
    <row r="709" s="243" customFormat="1" ht="16.5"/>
    <row r="710" s="243" customFormat="1" ht="16.5"/>
    <row r="711" s="243" customFormat="1" ht="16.5"/>
    <row r="712" s="243" customFormat="1" ht="16.5"/>
    <row r="713" s="243" customFormat="1" ht="16.5"/>
    <row r="714" s="243" customFormat="1" ht="16.5"/>
    <row r="715" s="243" customFormat="1" ht="16.5"/>
    <row r="716" s="243" customFormat="1" ht="16.5"/>
    <row r="717" s="243" customFormat="1" ht="16.5"/>
    <row r="718" s="243" customFormat="1" ht="16.5"/>
    <row r="719" s="243" customFormat="1" ht="16.5"/>
    <row r="720" s="243" customFormat="1" ht="16.5"/>
    <row r="721" s="243" customFormat="1" ht="16.5"/>
    <row r="722" s="243" customFormat="1" ht="16.5"/>
    <row r="723" s="243" customFormat="1" ht="16.5"/>
    <row r="724" s="243" customFormat="1" ht="16.5"/>
    <row r="725" s="243" customFormat="1" ht="16.5"/>
    <row r="726" s="243" customFormat="1" ht="16.5"/>
    <row r="727" s="243" customFormat="1" ht="16.5"/>
    <row r="728" s="243" customFormat="1" ht="16.5"/>
    <row r="729" s="243" customFormat="1" ht="16.5"/>
    <row r="730" s="243" customFormat="1" ht="16.5"/>
    <row r="731" s="243" customFormat="1" ht="16.5"/>
    <row r="732" s="243" customFormat="1" ht="16.5"/>
    <row r="733" s="243" customFormat="1" ht="16.5"/>
    <row r="734" s="243" customFormat="1" ht="16.5"/>
    <row r="735" s="243" customFormat="1" ht="16.5"/>
    <row r="736" s="243" customFormat="1" ht="16.5"/>
    <row r="737" s="243" customFormat="1" ht="16.5"/>
    <row r="738" s="243" customFormat="1" ht="16.5"/>
    <row r="739" s="243" customFormat="1" ht="16.5"/>
    <row r="740" s="243" customFormat="1" ht="16.5"/>
    <row r="741" s="243" customFormat="1" ht="16.5"/>
    <row r="742" s="243" customFormat="1" ht="16.5"/>
    <row r="743" s="243" customFormat="1" ht="16.5"/>
    <row r="744" s="243" customFormat="1" ht="16.5"/>
    <row r="745" s="243" customFormat="1" ht="16.5"/>
    <row r="746" s="243" customFormat="1" ht="16.5"/>
    <row r="747" s="243" customFormat="1" ht="16.5"/>
    <row r="748" s="243" customFormat="1" ht="16.5"/>
    <row r="749" s="243" customFormat="1" ht="16.5"/>
    <row r="750" s="243" customFormat="1" ht="16.5"/>
    <row r="751" s="243" customFormat="1" ht="16.5"/>
    <row r="752" s="243" customFormat="1" ht="16.5"/>
    <row r="753" s="243" customFormat="1" ht="16.5"/>
    <row r="754" s="243" customFormat="1" ht="16.5"/>
    <row r="755" s="243" customFormat="1" ht="16.5"/>
    <row r="756" s="243" customFormat="1" ht="16.5"/>
    <row r="757" s="243" customFormat="1" ht="16.5"/>
    <row r="758" s="243" customFormat="1" ht="16.5"/>
    <row r="759" s="243" customFormat="1" ht="16.5"/>
    <row r="760" s="243" customFormat="1" ht="16.5"/>
    <row r="761" s="243" customFormat="1" ht="16.5"/>
    <row r="762" s="243" customFormat="1" ht="16.5"/>
    <row r="763" s="243" customFormat="1" ht="16.5"/>
    <row r="764" s="243" customFormat="1" ht="16.5"/>
    <row r="765" s="243" customFormat="1" ht="16.5"/>
    <row r="766" s="243" customFormat="1" ht="16.5"/>
    <row r="767" s="243" customFormat="1" ht="16.5"/>
    <row r="768" s="243" customFormat="1" ht="16.5"/>
    <row r="769" s="243" customFormat="1" ht="16.5"/>
    <row r="770" s="243" customFormat="1" ht="16.5"/>
    <row r="771" s="243" customFormat="1" ht="16.5"/>
    <row r="772" s="243" customFormat="1" ht="16.5"/>
    <row r="773" s="243" customFormat="1" ht="16.5"/>
    <row r="774" s="243" customFormat="1" ht="16.5"/>
    <row r="775" s="243" customFormat="1" ht="16.5"/>
    <row r="776" s="243" customFormat="1" ht="16.5"/>
    <row r="777" s="243" customFormat="1" ht="16.5"/>
    <row r="778" s="243" customFormat="1" ht="16.5"/>
    <row r="779" s="243" customFormat="1" ht="16.5"/>
    <row r="780" s="243" customFormat="1" ht="16.5"/>
    <row r="781" s="243" customFormat="1" ht="16.5"/>
    <row r="782" s="243" customFormat="1" ht="16.5"/>
    <row r="783" s="243" customFormat="1" ht="16.5"/>
    <row r="784" s="243" customFormat="1" ht="16.5"/>
    <row r="785" s="243" customFormat="1" ht="16.5"/>
    <row r="786" s="243" customFormat="1" ht="16.5"/>
    <row r="787" s="243" customFormat="1" ht="16.5"/>
    <row r="788" s="243" customFormat="1" ht="16.5"/>
    <row r="789" s="243" customFormat="1" ht="16.5"/>
    <row r="790" s="243" customFormat="1" ht="16.5"/>
    <row r="791" s="243" customFormat="1" ht="16.5"/>
    <row r="792" s="243" customFormat="1" ht="16.5"/>
    <row r="793" s="243" customFormat="1" ht="16.5"/>
    <row r="794" s="243" customFormat="1" ht="16.5"/>
    <row r="795" s="243" customFormat="1" ht="16.5"/>
    <row r="796" s="243" customFormat="1" ht="16.5"/>
    <row r="797" s="243" customFormat="1" ht="16.5"/>
    <row r="798" s="243" customFormat="1" ht="16.5"/>
    <row r="799" s="243" customFormat="1" ht="16.5"/>
    <row r="800" s="243" customFormat="1" ht="16.5"/>
    <row r="801" s="243" customFormat="1" ht="16.5"/>
    <row r="802" s="243" customFormat="1" ht="16.5"/>
    <row r="803" s="243" customFormat="1" ht="16.5"/>
    <row r="804" s="243" customFormat="1" ht="16.5"/>
    <row r="805" s="243" customFormat="1" ht="16.5"/>
    <row r="806" s="243" customFormat="1" ht="16.5"/>
    <row r="807" s="243" customFormat="1" ht="16.5"/>
    <row r="808" s="243" customFormat="1" ht="16.5"/>
    <row r="809" s="243" customFormat="1" ht="16.5"/>
    <row r="810" s="243" customFormat="1" ht="16.5"/>
    <row r="811" s="243" customFormat="1" ht="16.5"/>
    <row r="812" s="243" customFormat="1" ht="16.5"/>
    <row r="813" s="243" customFormat="1" ht="16.5"/>
    <row r="814" s="243" customFormat="1" ht="16.5"/>
    <row r="815" s="243" customFormat="1" ht="16.5"/>
    <row r="816" s="243" customFormat="1" ht="16.5"/>
    <row r="817" s="243" customFormat="1" ht="16.5"/>
    <row r="818" s="243" customFormat="1" ht="16.5"/>
    <row r="819" s="243" customFormat="1" ht="16.5"/>
    <row r="820" s="243" customFormat="1" ht="16.5"/>
    <row r="821" s="243" customFormat="1" ht="16.5"/>
    <row r="822" s="243" customFormat="1" ht="16.5"/>
    <row r="823" s="243" customFormat="1" ht="16.5"/>
    <row r="824" s="243" customFormat="1" ht="16.5"/>
    <row r="825" s="243" customFormat="1" ht="16.5"/>
    <row r="826" s="243" customFormat="1" ht="16.5"/>
    <row r="827" s="243" customFormat="1" ht="16.5"/>
    <row r="828" s="243" customFormat="1" ht="16.5"/>
    <row r="829" s="243" customFormat="1" ht="16.5"/>
    <row r="830" s="243" customFormat="1" ht="16.5"/>
    <row r="831" s="243" customFormat="1" ht="16.5"/>
    <row r="832" s="243" customFormat="1" ht="16.5"/>
    <row r="833" s="243" customFormat="1" ht="16.5"/>
    <row r="834" s="243" customFormat="1" ht="16.5"/>
    <row r="835" s="243" customFormat="1" ht="16.5"/>
    <row r="836" s="243" customFormat="1" ht="16.5"/>
    <row r="837" s="243" customFormat="1" ht="16.5"/>
    <row r="838" s="243" customFormat="1" ht="16.5"/>
    <row r="839" s="243" customFormat="1" ht="16.5"/>
    <row r="840" s="243" customFormat="1" ht="16.5"/>
    <row r="841" s="243" customFormat="1" ht="16.5"/>
    <row r="842" s="243" customFormat="1" ht="16.5"/>
    <row r="843" s="243" customFormat="1" ht="16.5"/>
    <row r="844" s="243" customFormat="1" ht="16.5"/>
    <row r="845" s="243" customFormat="1" ht="16.5"/>
    <row r="846" s="243" customFormat="1" ht="16.5"/>
    <row r="847" s="243" customFormat="1" ht="16.5"/>
    <row r="848" s="243" customFormat="1" ht="16.5"/>
    <row r="849" s="243" customFormat="1" ht="16.5"/>
    <row r="850" s="243" customFormat="1" ht="16.5"/>
    <row r="851" s="243" customFormat="1" ht="16.5"/>
    <row r="852" s="243" customFormat="1" ht="16.5"/>
    <row r="853" s="243" customFormat="1" ht="16.5"/>
    <row r="854" s="243" customFormat="1" ht="16.5"/>
    <row r="855" s="243" customFormat="1" ht="16.5"/>
    <row r="856" s="243" customFormat="1" ht="16.5"/>
    <row r="857" s="243" customFormat="1" ht="16.5"/>
    <row r="858" s="243" customFormat="1" ht="16.5"/>
    <row r="859" s="243" customFormat="1" ht="16.5"/>
    <row r="860" s="243" customFormat="1" ht="16.5"/>
    <row r="861" s="243" customFormat="1" ht="16.5"/>
    <row r="862" s="243" customFormat="1" ht="16.5"/>
    <row r="863" s="243" customFormat="1" ht="16.5"/>
    <row r="864" s="243" customFormat="1" ht="16.5"/>
    <row r="865" s="243" customFormat="1" ht="16.5"/>
    <row r="866" s="243" customFormat="1" ht="16.5"/>
    <row r="867" s="243" customFormat="1" ht="16.5"/>
    <row r="868" s="243" customFormat="1" ht="16.5"/>
    <row r="869" s="243" customFormat="1" ht="16.5"/>
    <row r="870" s="243" customFormat="1" ht="16.5"/>
    <row r="871" s="243" customFormat="1" ht="16.5"/>
    <row r="872" s="243" customFormat="1" ht="16.5"/>
    <row r="873" s="243" customFormat="1" ht="16.5"/>
    <row r="874" s="243" customFormat="1" ht="16.5"/>
    <row r="875" s="243" customFormat="1" ht="16.5"/>
    <row r="876" s="243" customFormat="1" ht="16.5"/>
    <row r="877" s="243" customFormat="1" ht="16.5"/>
    <row r="878" s="243" customFormat="1" ht="16.5"/>
    <row r="879" s="243" customFormat="1" ht="16.5"/>
    <row r="880" s="243" customFormat="1" ht="16.5"/>
    <row r="881" s="243" customFormat="1" ht="16.5"/>
    <row r="882" s="243" customFormat="1" ht="16.5"/>
    <row r="883" s="243" customFormat="1" ht="16.5"/>
    <row r="884" s="243" customFormat="1" ht="16.5"/>
    <row r="885" s="243" customFormat="1" ht="16.5"/>
    <row r="886" s="243" customFormat="1" ht="16.5"/>
    <row r="887" s="243" customFormat="1" ht="16.5"/>
    <row r="888" s="243" customFormat="1" ht="16.5"/>
    <row r="889" s="243" customFormat="1" ht="16.5"/>
    <row r="890" s="243" customFormat="1" ht="16.5"/>
    <row r="891" s="243" customFormat="1" ht="16.5"/>
    <row r="892" s="243" customFormat="1" ht="16.5"/>
    <row r="893" s="243" customFormat="1" ht="16.5"/>
    <row r="894" s="243" customFormat="1" ht="16.5"/>
    <row r="895" s="243" customFormat="1" ht="16.5"/>
    <row r="896" s="243" customFormat="1" ht="16.5"/>
    <row r="897" s="243" customFormat="1" ht="16.5"/>
    <row r="898" s="243" customFormat="1" ht="16.5"/>
    <row r="899" s="243" customFormat="1" ht="16.5"/>
    <row r="900" s="243" customFormat="1" ht="16.5"/>
    <row r="901" s="243" customFormat="1" ht="16.5"/>
    <row r="902" s="243" customFormat="1" ht="16.5"/>
    <row r="903" s="243" customFormat="1" ht="16.5"/>
    <row r="904" s="243" customFormat="1" ht="16.5"/>
    <row r="905" s="243" customFormat="1" ht="16.5"/>
    <row r="906" s="243" customFormat="1" ht="16.5"/>
    <row r="907" s="243" customFormat="1" ht="16.5"/>
    <row r="908" s="243" customFormat="1" ht="16.5"/>
    <row r="909" s="243" customFormat="1" ht="16.5"/>
    <row r="910" s="243" customFormat="1" ht="16.5"/>
    <row r="911" s="243" customFormat="1" ht="16.5"/>
    <row r="912" s="243" customFormat="1" ht="16.5"/>
    <row r="913" s="243" customFormat="1" ht="16.5"/>
    <row r="914" s="243" customFormat="1" ht="16.5"/>
    <row r="915" s="243" customFormat="1" ht="16.5"/>
    <row r="916" s="243" customFormat="1" ht="16.5"/>
    <row r="917" s="243" customFormat="1" ht="16.5"/>
    <row r="918" s="243" customFormat="1" ht="16.5"/>
    <row r="919" s="243" customFormat="1" ht="16.5"/>
    <row r="920" s="243" customFormat="1" ht="16.5"/>
    <row r="921" s="243" customFormat="1" ht="16.5"/>
    <row r="922" s="243" customFormat="1" ht="16.5"/>
    <row r="923" s="243" customFormat="1" ht="16.5"/>
    <row r="924" s="243" customFormat="1" ht="16.5"/>
    <row r="925" s="243" customFormat="1" ht="16.5"/>
    <row r="926" s="243" customFormat="1" ht="16.5"/>
    <row r="927" s="243" customFormat="1" ht="16.5"/>
    <row r="928" s="243" customFormat="1" ht="16.5"/>
    <row r="929" s="243" customFormat="1" ht="16.5"/>
    <row r="930" s="243" customFormat="1" ht="16.5"/>
    <row r="931" s="243" customFormat="1" ht="16.5"/>
    <row r="932" s="243" customFormat="1" ht="16.5"/>
    <row r="933" s="243" customFormat="1" ht="16.5"/>
    <row r="934" s="243" customFormat="1" ht="16.5"/>
    <row r="935" s="243" customFormat="1" ht="16.5"/>
    <row r="936" s="243" customFormat="1" ht="16.5"/>
    <row r="937" s="243" customFormat="1" ht="16.5"/>
    <row r="938" s="243" customFormat="1" ht="16.5"/>
    <row r="939" s="243" customFormat="1" ht="16.5"/>
    <row r="940" s="243" customFormat="1" ht="16.5"/>
    <row r="941" s="243" customFormat="1" ht="16.5"/>
    <row r="942" s="243" customFormat="1" ht="16.5"/>
    <row r="943" s="243" customFormat="1" ht="16.5"/>
    <row r="944" s="243" customFormat="1" ht="16.5"/>
    <row r="945" s="243" customFormat="1" ht="16.5"/>
    <row r="946" s="243" customFormat="1" ht="16.5"/>
    <row r="947" s="243" customFormat="1" ht="16.5"/>
    <row r="948" s="243" customFormat="1" ht="16.5"/>
    <row r="949" s="243" customFormat="1" ht="16.5"/>
    <row r="950" s="243" customFormat="1" ht="16.5"/>
    <row r="951" s="243" customFormat="1" ht="16.5"/>
    <row r="952" s="243" customFormat="1" ht="16.5"/>
    <row r="953" s="243" customFormat="1" ht="16.5"/>
    <row r="954" s="243" customFormat="1" ht="16.5"/>
    <row r="955" s="243" customFormat="1" ht="16.5"/>
    <row r="956" s="243" customFormat="1" ht="16.5"/>
    <row r="957" s="243" customFormat="1" ht="16.5"/>
    <row r="958" s="243" customFormat="1" ht="16.5"/>
    <row r="959" s="243" customFormat="1" ht="16.5"/>
    <row r="960" s="243" customFormat="1" ht="16.5"/>
    <row r="961" s="243" customFormat="1" ht="16.5"/>
    <row r="962" s="243" customFormat="1" ht="16.5"/>
    <row r="963" s="243" customFormat="1" ht="16.5"/>
    <row r="964" s="243" customFormat="1" ht="16.5"/>
    <row r="965" s="243" customFormat="1" ht="16.5"/>
    <row r="966" s="243" customFormat="1" ht="16.5"/>
    <row r="967" s="243" customFormat="1" ht="16.5"/>
    <row r="968" s="243" customFormat="1" ht="16.5"/>
    <row r="969" s="243" customFormat="1" ht="16.5"/>
    <row r="970" s="243" customFormat="1" ht="16.5"/>
    <row r="971" s="243" customFormat="1" ht="16.5"/>
    <row r="972" s="243" customFormat="1" ht="16.5"/>
    <row r="973" s="243" customFormat="1" ht="16.5"/>
    <row r="974" s="243" customFormat="1" ht="16.5"/>
    <row r="975" s="243" customFormat="1" ht="16.5"/>
    <row r="976" s="243" customFormat="1" ht="16.5"/>
    <row r="977" s="243" customFormat="1" ht="16.5"/>
    <row r="978" s="243" customFormat="1" ht="16.5"/>
    <row r="979" s="243" customFormat="1" ht="16.5"/>
    <row r="980" s="243" customFormat="1" ht="16.5"/>
    <row r="981" s="243" customFormat="1" ht="16.5"/>
    <row r="982" s="243" customFormat="1" ht="16.5"/>
    <row r="983" s="243" customFormat="1" ht="16.5"/>
    <row r="984" s="243" customFormat="1" ht="16.5"/>
    <row r="985" s="243" customFormat="1" ht="16.5"/>
    <row r="986" s="243" customFormat="1" ht="16.5"/>
    <row r="987" s="243" customFormat="1" ht="16.5"/>
    <row r="988" s="243" customFormat="1" ht="16.5"/>
    <row r="989" s="243" customFormat="1" ht="16.5"/>
    <row r="990" s="243" customFormat="1" ht="16.5"/>
    <row r="991" s="243" customFormat="1" ht="16.5"/>
    <row r="992" s="243" customFormat="1" ht="16.5"/>
    <row r="993" s="243" customFormat="1" ht="16.5"/>
    <row r="994" s="243" customFormat="1" ht="16.5"/>
    <row r="995" s="243" customFormat="1" ht="16.5"/>
    <row r="996" s="243" customFormat="1" ht="16.5"/>
    <row r="997" s="243" customFormat="1" ht="16.5"/>
    <row r="998" s="243" customFormat="1" ht="16.5"/>
    <row r="999" s="243" customFormat="1" ht="16.5"/>
  </sheetData>
  <sheetProtection/>
  <mergeCells count="30">
    <mergeCell ref="X8:X9"/>
    <mergeCell ref="Y8:Y9"/>
    <mergeCell ref="Z8:Z9"/>
    <mergeCell ref="A14:AA14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Y5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FS12" sqref="FS12"/>
      <selection pane="bottomLeft" activeCell="BW51" sqref="BW51"/>
    </sheetView>
  </sheetViews>
  <sheetFormatPr defaultColWidth="0.875" defaultRowHeight="12.75"/>
  <cols>
    <col min="1" max="107" width="0.875" style="35" customWidth="1"/>
    <col min="108" max="108" width="9.25390625" style="35" hidden="1" customWidth="1"/>
    <col min="109" max="131" width="0" style="35" hidden="1" customWidth="1"/>
    <col min="132" max="132" width="2.00390625" style="35" hidden="1" customWidth="1"/>
    <col min="133" max="135" width="0" style="35" hidden="1" customWidth="1"/>
    <col min="136" max="136" width="6.125" style="164" hidden="1" customWidth="1"/>
    <col min="137" max="195" width="0" style="35" hidden="1" customWidth="1"/>
    <col min="196" max="16384" width="0.875" style="35" customWidth="1"/>
  </cols>
  <sheetData>
    <row r="1" spans="107:181" ht="15.75">
      <c r="DC1" s="114"/>
      <c r="EF1" s="159"/>
      <c r="EQ1" s="15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</row>
    <row r="2" spans="147:181" ht="12" customHeight="1" thickBot="1">
      <c r="EQ2" s="160" t="s">
        <v>119</v>
      </c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</row>
    <row r="3" spans="1:181" ht="20.25" thickTop="1">
      <c r="A3" s="500" t="s">
        <v>107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EQ3" s="161" t="s">
        <v>108</v>
      </c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4"/>
      <c r="FV3" s="124"/>
      <c r="FW3" s="124"/>
      <c r="FX3" s="124"/>
      <c r="FY3" s="125"/>
    </row>
    <row r="4" spans="10:181" ht="16.5" customHeight="1">
      <c r="J4" s="289" t="str">
        <f>'Ф.2.1.'!K15</f>
        <v>ООО "Долина-Центр-С"</v>
      </c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EQ4" s="162" t="s">
        <v>109</v>
      </c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9"/>
    </row>
    <row r="5" spans="10:181" s="36" customFormat="1" ht="13.5" customHeight="1">
      <c r="J5" s="421" t="s">
        <v>37</v>
      </c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DC5" s="130" t="s">
        <v>359</v>
      </c>
      <c r="EF5" s="190"/>
      <c r="EQ5" s="162" t="s">
        <v>232</v>
      </c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9"/>
    </row>
    <row r="6" spans="147:181" ht="3.75" customHeight="1">
      <c r="EQ6" s="162" t="s">
        <v>111</v>
      </c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</row>
    <row r="7" spans="1:181" s="133" customFormat="1" ht="18.75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90"/>
      <c r="AS7" s="494" t="s">
        <v>21</v>
      </c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6"/>
      <c r="BQ7" s="488" t="s">
        <v>39</v>
      </c>
      <c r="BR7" s="489"/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90"/>
      <c r="CD7" s="488" t="s">
        <v>40</v>
      </c>
      <c r="CE7" s="489"/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90"/>
      <c r="CQ7" s="488" t="s">
        <v>41</v>
      </c>
      <c r="CR7" s="489"/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90"/>
      <c r="EF7" s="191"/>
      <c r="EQ7" s="162" t="s">
        <v>249</v>
      </c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</row>
    <row r="8" spans="1:181" s="133" customFormat="1" ht="45.75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3"/>
      <c r="AS8" s="494" t="s">
        <v>42</v>
      </c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6"/>
      <c r="BE8" s="494" t="s">
        <v>43</v>
      </c>
      <c r="BF8" s="495"/>
      <c r="BG8" s="495"/>
      <c r="BH8" s="495"/>
      <c r="BI8" s="495"/>
      <c r="BJ8" s="495"/>
      <c r="BK8" s="495"/>
      <c r="BL8" s="495"/>
      <c r="BM8" s="495"/>
      <c r="BN8" s="495"/>
      <c r="BO8" s="495"/>
      <c r="BP8" s="496"/>
      <c r="BQ8" s="491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3"/>
      <c r="CD8" s="491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3"/>
      <c r="CQ8" s="491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3"/>
      <c r="EF8" s="191"/>
      <c r="EQ8" s="162" t="s">
        <v>113</v>
      </c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9"/>
    </row>
    <row r="9" spans="1:181" s="138" customFormat="1" ht="19.5" thickBot="1">
      <c r="A9" s="486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7"/>
      <c r="AS9" s="485">
        <v>2</v>
      </c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7"/>
      <c r="BE9" s="485">
        <v>3</v>
      </c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7"/>
      <c r="BQ9" s="485">
        <v>4</v>
      </c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7"/>
      <c r="CD9" s="485">
        <v>5</v>
      </c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7"/>
      <c r="CQ9" s="485">
        <v>6</v>
      </c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7"/>
      <c r="EF9" s="190"/>
      <c r="EQ9" s="163" t="s">
        <v>234</v>
      </c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</row>
    <row r="10" spans="1:181" ht="73.5" customHeight="1" thickTop="1">
      <c r="A10" s="426" t="s">
        <v>250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7"/>
      <c r="AS10" s="506">
        <f>IF('Ф.2.1.'!AT23&gt;0,1,0)</f>
        <v>1</v>
      </c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408">
        <v>1</v>
      </c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10"/>
      <c r="BQ10" s="530">
        <f>IF(AS10=0,0,AS10/BE10*100)</f>
        <v>100</v>
      </c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8"/>
      <c r="CD10" s="408" t="s">
        <v>47</v>
      </c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10"/>
      <c r="CQ10" s="408">
        <v>3</v>
      </c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10"/>
      <c r="DK10" s="121"/>
      <c r="EF10" s="164">
        <v>1</v>
      </c>
      <c r="EQ10" s="161" t="s">
        <v>115</v>
      </c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4"/>
      <c r="FV10" s="124"/>
      <c r="FW10" s="124"/>
      <c r="FX10" s="124"/>
      <c r="FY10" s="125"/>
    </row>
    <row r="11" spans="1:181" ht="18.75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7"/>
      <c r="AS11" s="558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60"/>
      <c r="BE11" s="408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10"/>
      <c r="BQ11" s="408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10"/>
      <c r="CD11" s="408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10"/>
      <c r="CQ11" s="408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10"/>
      <c r="EQ11" s="162" t="s">
        <v>109</v>
      </c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</row>
    <row r="12" spans="1:181" ht="29.25" customHeight="1">
      <c r="A12" s="426" t="s">
        <v>77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7"/>
      <c r="AS12" s="558" t="s">
        <v>29</v>
      </c>
      <c r="AT12" s="559"/>
      <c r="AU12" s="559"/>
      <c r="AV12" s="559"/>
      <c r="AW12" s="559"/>
      <c r="AX12" s="559"/>
      <c r="AY12" s="559"/>
      <c r="AZ12" s="559"/>
      <c r="BA12" s="559"/>
      <c r="BB12" s="559"/>
      <c r="BC12" s="559"/>
      <c r="BD12" s="560"/>
      <c r="BE12" s="408" t="s">
        <v>29</v>
      </c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10"/>
      <c r="BQ12" s="408" t="s">
        <v>29</v>
      </c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10"/>
      <c r="CD12" s="408" t="s">
        <v>29</v>
      </c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10"/>
      <c r="CQ12" s="408">
        <f>ROUND((CQ14+CQ16+CQ18+CQ20+CQ22+CQ24)/6,0)</f>
        <v>2</v>
      </c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10"/>
      <c r="EF12" s="165">
        <v>2</v>
      </c>
      <c r="EQ12" s="162" t="s">
        <v>234</v>
      </c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9"/>
    </row>
    <row r="13" spans="1:181" ht="15" customHeight="1">
      <c r="A13" s="426" t="s">
        <v>56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7"/>
      <c r="AS13" s="558"/>
      <c r="AT13" s="559"/>
      <c r="AU13" s="559"/>
      <c r="AV13" s="559"/>
      <c r="AW13" s="559"/>
      <c r="AX13" s="559"/>
      <c r="AY13" s="559"/>
      <c r="AZ13" s="559"/>
      <c r="BA13" s="559"/>
      <c r="BB13" s="559"/>
      <c r="BC13" s="559"/>
      <c r="BD13" s="560"/>
      <c r="BE13" s="408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10"/>
      <c r="BQ13" s="408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10"/>
      <c r="CD13" s="408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10"/>
      <c r="CQ13" s="408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10"/>
      <c r="EQ13" s="162" t="s">
        <v>111</v>
      </c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9"/>
    </row>
    <row r="14" spans="1:181" s="142" customFormat="1" ht="18.75">
      <c r="A14" s="436" t="s">
        <v>78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7"/>
      <c r="AS14" s="507">
        <v>0</v>
      </c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7"/>
      <c r="BE14" s="428">
        <v>0</v>
      </c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30"/>
      <c r="BQ14" s="428">
        <v>100</v>
      </c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30"/>
      <c r="CD14" s="415" t="s">
        <v>61</v>
      </c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8"/>
      <c r="CQ14" s="415">
        <v>2</v>
      </c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8"/>
      <c r="EF14" s="165"/>
      <c r="EQ14" s="162" t="s">
        <v>233</v>
      </c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9"/>
    </row>
    <row r="15" spans="1:181" ht="72" customHeight="1">
      <c r="A15" s="434" t="s">
        <v>79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5"/>
      <c r="AS15" s="594"/>
      <c r="AT15" s="595"/>
      <c r="AU15" s="595"/>
      <c r="AV15" s="595"/>
      <c r="AW15" s="595"/>
      <c r="AX15" s="595"/>
      <c r="AY15" s="595"/>
      <c r="AZ15" s="595"/>
      <c r="BA15" s="595"/>
      <c r="BB15" s="595"/>
      <c r="BC15" s="595"/>
      <c r="BD15" s="596"/>
      <c r="BE15" s="431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3"/>
      <c r="BQ15" s="431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3"/>
      <c r="CD15" s="457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58"/>
      <c r="CQ15" s="457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58"/>
      <c r="EQ15" s="162" t="s">
        <v>113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9"/>
    </row>
    <row r="16" spans="1:181" s="142" customFormat="1" ht="19.5" thickBot="1">
      <c r="A16" s="436" t="s">
        <v>80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7"/>
      <c r="AS16" s="507">
        <v>0</v>
      </c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7"/>
      <c r="BE16" s="428">
        <v>0</v>
      </c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30"/>
      <c r="BQ16" s="428">
        <v>100</v>
      </c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30"/>
      <c r="CD16" s="415" t="s">
        <v>47</v>
      </c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8"/>
      <c r="CQ16" s="415">
        <v>2</v>
      </c>
      <c r="CR16" s="447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8"/>
      <c r="EF16" s="164"/>
      <c r="EQ16" s="163" t="s">
        <v>235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</row>
    <row r="17" spans="1:107" ht="87" customHeight="1" thickTop="1">
      <c r="A17" s="434" t="s">
        <v>81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5"/>
      <c r="AS17" s="594"/>
      <c r="AT17" s="595"/>
      <c r="AU17" s="595"/>
      <c r="AV17" s="595"/>
      <c r="AW17" s="595"/>
      <c r="AX17" s="595"/>
      <c r="AY17" s="595"/>
      <c r="AZ17" s="595"/>
      <c r="BA17" s="595"/>
      <c r="BB17" s="595"/>
      <c r="BC17" s="595"/>
      <c r="BD17" s="596"/>
      <c r="BE17" s="431"/>
      <c r="BF17" s="432"/>
      <c r="BG17" s="432"/>
      <c r="BH17" s="432"/>
      <c r="BI17" s="432"/>
      <c r="BJ17" s="432"/>
      <c r="BK17" s="432"/>
      <c r="BL17" s="432"/>
      <c r="BM17" s="432"/>
      <c r="BN17" s="432"/>
      <c r="BO17" s="432"/>
      <c r="BP17" s="433"/>
      <c r="BQ17" s="431"/>
      <c r="BR17" s="432"/>
      <c r="BS17" s="432"/>
      <c r="BT17" s="432"/>
      <c r="BU17" s="432"/>
      <c r="BV17" s="432"/>
      <c r="BW17" s="432"/>
      <c r="BX17" s="432"/>
      <c r="BY17" s="432"/>
      <c r="BZ17" s="432"/>
      <c r="CA17" s="432"/>
      <c r="CB17" s="432"/>
      <c r="CC17" s="433"/>
      <c r="CD17" s="457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58"/>
      <c r="CQ17" s="457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58"/>
    </row>
    <row r="18" spans="1:136" s="142" customFormat="1" ht="18.75">
      <c r="A18" s="436" t="s">
        <v>82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7"/>
      <c r="AS18" s="428">
        <v>0</v>
      </c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30"/>
      <c r="BE18" s="428">
        <v>0</v>
      </c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30"/>
      <c r="BQ18" s="428">
        <v>100</v>
      </c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30"/>
      <c r="CD18" s="415" t="s">
        <v>61</v>
      </c>
      <c r="CE18" s="447"/>
      <c r="CF18" s="447"/>
      <c r="CG18" s="447"/>
      <c r="CH18" s="447"/>
      <c r="CI18" s="447"/>
      <c r="CJ18" s="447"/>
      <c r="CK18" s="447"/>
      <c r="CL18" s="447"/>
      <c r="CM18" s="447"/>
      <c r="CN18" s="447"/>
      <c r="CO18" s="447"/>
      <c r="CP18" s="448"/>
      <c r="CQ18" s="415">
        <v>2</v>
      </c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8"/>
      <c r="EF18" s="164"/>
    </row>
    <row r="19" spans="1:136" ht="136.5" customHeight="1">
      <c r="A19" s="434" t="s">
        <v>83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5"/>
      <c r="AS19" s="431"/>
      <c r="AT19" s="432"/>
      <c r="AU19" s="432"/>
      <c r="AV19" s="432"/>
      <c r="AW19" s="432"/>
      <c r="AX19" s="432"/>
      <c r="AY19" s="432"/>
      <c r="AZ19" s="432"/>
      <c r="BA19" s="432"/>
      <c r="BB19" s="432"/>
      <c r="BC19" s="432"/>
      <c r="BD19" s="433"/>
      <c r="BE19" s="431"/>
      <c r="BF19" s="432"/>
      <c r="BG19" s="432"/>
      <c r="BH19" s="432"/>
      <c r="BI19" s="432"/>
      <c r="BJ19" s="432"/>
      <c r="BK19" s="432"/>
      <c r="BL19" s="432"/>
      <c r="BM19" s="432"/>
      <c r="BN19" s="432"/>
      <c r="BO19" s="432"/>
      <c r="BP19" s="433"/>
      <c r="BQ19" s="431"/>
      <c r="BR19" s="432"/>
      <c r="BS19" s="432"/>
      <c r="BT19" s="432"/>
      <c r="BU19" s="432"/>
      <c r="BV19" s="432"/>
      <c r="BW19" s="432"/>
      <c r="BX19" s="432"/>
      <c r="BY19" s="432"/>
      <c r="BZ19" s="432"/>
      <c r="CA19" s="432"/>
      <c r="CB19" s="432"/>
      <c r="CC19" s="433"/>
      <c r="CD19" s="457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58"/>
      <c r="CQ19" s="457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58"/>
      <c r="EF19" s="165"/>
    </row>
    <row r="20" spans="1:136" s="142" customFormat="1" ht="18.75">
      <c r="A20" s="436" t="s">
        <v>84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7"/>
      <c r="AS20" s="428">
        <v>0</v>
      </c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30"/>
      <c r="BE20" s="428">
        <v>0</v>
      </c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30"/>
      <c r="BQ20" s="428">
        <v>100</v>
      </c>
      <c r="BR20" s="587"/>
      <c r="BS20" s="587"/>
      <c r="BT20" s="587"/>
      <c r="BU20" s="587"/>
      <c r="BV20" s="587"/>
      <c r="BW20" s="587"/>
      <c r="BX20" s="587"/>
      <c r="BY20" s="587"/>
      <c r="BZ20" s="587"/>
      <c r="CA20" s="587"/>
      <c r="CB20" s="587"/>
      <c r="CC20" s="588"/>
      <c r="CD20" s="415" t="s">
        <v>61</v>
      </c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8"/>
      <c r="CQ20" s="415">
        <v>2</v>
      </c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8"/>
      <c r="EF20" s="164"/>
    </row>
    <row r="21" spans="1:136" ht="116.25" customHeight="1">
      <c r="A21" s="434" t="s">
        <v>85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5"/>
      <c r="AS21" s="431"/>
      <c r="AT21" s="432"/>
      <c r="AU21" s="432"/>
      <c r="AV21" s="432"/>
      <c r="AW21" s="432"/>
      <c r="AX21" s="432"/>
      <c r="AY21" s="432"/>
      <c r="AZ21" s="432"/>
      <c r="BA21" s="432"/>
      <c r="BB21" s="432"/>
      <c r="BC21" s="432"/>
      <c r="BD21" s="433"/>
      <c r="BE21" s="431"/>
      <c r="BF21" s="432"/>
      <c r="BG21" s="432"/>
      <c r="BH21" s="432"/>
      <c r="BI21" s="432"/>
      <c r="BJ21" s="432"/>
      <c r="BK21" s="432"/>
      <c r="BL21" s="432"/>
      <c r="BM21" s="432"/>
      <c r="BN21" s="432"/>
      <c r="BO21" s="432"/>
      <c r="BP21" s="433"/>
      <c r="BQ21" s="449"/>
      <c r="BR21" s="450"/>
      <c r="BS21" s="450"/>
      <c r="BT21" s="450"/>
      <c r="BU21" s="450"/>
      <c r="BV21" s="450"/>
      <c r="BW21" s="450"/>
      <c r="BX21" s="450"/>
      <c r="BY21" s="450"/>
      <c r="BZ21" s="450"/>
      <c r="CA21" s="450"/>
      <c r="CB21" s="450"/>
      <c r="CC21" s="451"/>
      <c r="CD21" s="457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58"/>
      <c r="CQ21" s="457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58"/>
      <c r="EF21" s="165"/>
    </row>
    <row r="22" spans="1:136" s="142" customFormat="1" ht="18.75">
      <c r="A22" s="436" t="s">
        <v>86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7"/>
      <c r="AS22" s="438">
        <v>0</v>
      </c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90"/>
      <c r="BE22" s="428">
        <v>0</v>
      </c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30"/>
      <c r="BQ22" s="428">
        <f>IF(AS22=0,0,AS22/BE22*100)</f>
        <v>0</v>
      </c>
      <c r="BR22" s="587"/>
      <c r="BS22" s="587"/>
      <c r="BT22" s="587"/>
      <c r="BU22" s="587"/>
      <c r="BV22" s="587"/>
      <c r="BW22" s="587"/>
      <c r="BX22" s="587"/>
      <c r="BY22" s="587"/>
      <c r="BZ22" s="587"/>
      <c r="CA22" s="587"/>
      <c r="CB22" s="587"/>
      <c r="CC22" s="588"/>
      <c r="CD22" s="415" t="s">
        <v>47</v>
      </c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8"/>
      <c r="CQ22" s="415">
        <v>2</v>
      </c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8"/>
      <c r="EF22" s="164"/>
    </row>
    <row r="23" spans="1:107" ht="72.75" customHeight="1">
      <c r="A23" s="434" t="s">
        <v>87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5"/>
      <c r="AS23" s="591"/>
      <c r="AT23" s="592"/>
      <c r="AU23" s="592"/>
      <c r="AV23" s="592"/>
      <c r="AW23" s="592"/>
      <c r="AX23" s="592"/>
      <c r="AY23" s="592"/>
      <c r="AZ23" s="592"/>
      <c r="BA23" s="592"/>
      <c r="BB23" s="592"/>
      <c r="BC23" s="592"/>
      <c r="BD23" s="593"/>
      <c r="BE23" s="431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3"/>
      <c r="BQ23" s="449"/>
      <c r="BR23" s="450"/>
      <c r="BS23" s="450"/>
      <c r="BT23" s="450"/>
      <c r="BU23" s="450"/>
      <c r="BV23" s="450"/>
      <c r="BW23" s="450"/>
      <c r="BX23" s="450"/>
      <c r="BY23" s="450"/>
      <c r="BZ23" s="450"/>
      <c r="CA23" s="450"/>
      <c r="CB23" s="450"/>
      <c r="CC23" s="451"/>
      <c r="CD23" s="457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58"/>
      <c r="CQ23" s="457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58"/>
    </row>
    <row r="24" spans="1:136" s="142" customFormat="1" ht="18.75">
      <c r="A24" s="436" t="s">
        <v>88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7"/>
      <c r="AS24" s="438">
        <v>4</v>
      </c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90"/>
      <c r="BE24" s="438">
        <v>4</v>
      </c>
      <c r="BF24" s="589"/>
      <c r="BG24" s="589"/>
      <c r="BH24" s="589"/>
      <c r="BI24" s="589"/>
      <c r="BJ24" s="589"/>
      <c r="BK24" s="589"/>
      <c r="BL24" s="589"/>
      <c r="BM24" s="589"/>
      <c r="BN24" s="589"/>
      <c r="BO24" s="589"/>
      <c r="BP24" s="590"/>
      <c r="BQ24" s="428">
        <f>IF(AS24=0,0,AS24/BE24*100)</f>
        <v>100</v>
      </c>
      <c r="BR24" s="587"/>
      <c r="BS24" s="587"/>
      <c r="BT24" s="587"/>
      <c r="BU24" s="587"/>
      <c r="BV24" s="587"/>
      <c r="BW24" s="587"/>
      <c r="BX24" s="587"/>
      <c r="BY24" s="587"/>
      <c r="BZ24" s="587"/>
      <c r="CA24" s="587"/>
      <c r="CB24" s="587"/>
      <c r="CC24" s="588"/>
      <c r="CD24" s="415" t="s">
        <v>47</v>
      </c>
      <c r="CE24" s="447"/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8"/>
      <c r="CQ24" s="415">
        <v>2</v>
      </c>
      <c r="CR24" s="447"/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8"/>
      <c r="EF24" s="164"/>
    </row>
    <row r="25" spans="1:136" ht="43.5" customHeight="1">
      <c r="A25" s="434" t="s">
        <v>89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5"/>
      <c r="AS25" s="551"/>
      <c r="AT25" s="552"/>
      <c r="AU25" s="552"/>
      <c r="AV25" s="552"/>
      <c r="AW25" s="552"/>
      <c r="AX25" s="552"/>
      <c r="AY25" s="552"/>
      <c r="AZ25" s="552"/>
      <c r="BA25" s="552"/>
      <c r="BB25" s="552"/>
      <c r="BC25" s="552"/>
      <c r="BD25" s="553"/>
      <c r="BE25" s="591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3"/>
      <c r="BQ25" s="449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1"/>
      <c r="CD25" s="457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58"/>
      <c r="CQ25" s="457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58"/>
      <c r="EF25" s="165"/>
    </row>
    <row r="26" spans="1:107" ht="15" customHeight="1">
      <c r="A26" s="426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7"/>
      <c r="AS26" s="558"/>
      <c r="AT26" s="559"/>
      <c r="AU26" s="559"/>
      <c r="AV26" s="559"/>
      <c r="AW26" s="559"/>
      <c r="AX26" s="559"/>
      <c r="AY26" s="559"/>
      <c r="AZ26" s="559"/>
      <c r="BA26" s="559"/>
      <c r="BB26" s="559"/>
      <c r="BC26" s="559"/>
      <c r="BD26" s="560"/>
      <c r="BE26" s="408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10"/>
      <c r="BQ26" s="408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10"/>
      <c r="CD26" s="408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10"/>
      <c r="CQ26" s="408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  <c r="DB26" s="409"/>
      <c r="DC26" s="410"/>
    </row>
    <row r="27" spans="1:136" ht="29.25" customHeight="1">
      <c r="A27" s="426" t="s">
        <v>90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7"/>
      <c r="AS27" s="558" t="s">
        <v>29</v>
      </c>
      <c r="AT27" s="559"/>
      <c r="AU27" s="559"/>
      <c r="AV27" s="559"/>
      <c r="AW27" s="559"/>
      <c r="AX27" s="559"/>
      <c r="AY27" s="559"/>
      <c r="AZ27" s="559"/>
      <c r="BA27" s="559"/>
      <c r="BB27" s="559"/>
      <c r="BC27" s="559"/>
      <c r="BD27" s="560"/>
      <c r="BE27" s="408" t="s">
        <v>29</v>
      </c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10"/>
      <c r="BQ27" s="408" t="s">
        <v>29</v>
      </c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10"/>
      <c r="CD27" s="408" t="s">
        <v>29</v>
      </c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10"/>
      <c r="CQ27" s="408">
        <v>1.67</v>
      </c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10"/>
      <c r="EF27" s="164">
        <v>3</v>
      </c>
    </row>
    <row r="28" spans="1:107" ht="15" customHeight="1">
      <c r="A28" s="426" t="s">
        <v>56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7"/>
      <c r="AS28" s="558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60"/>
      <c r="BE28" s="408"/>
      <c r="BF28" s="409"/>
      <c r="BG28" s="409"/>
      <c r="BH28" s="409"/>
      <c r="BI28" s="409"/>
      <c r="BJ28" s="409"/>
      <c r="BK28" s="409"/>
      <c r="BL28" s="409"/>
      <c r="BM28" s="409"/>
      <c r="BN28" s="409"/>
      <c r="BO28" s="409"/>
      <c r="BP28" s="410"/>
      <c r="BQ28" s="408"/>
      <c r="BR28" s="409"/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10"/>
      <c r="CD28" s="408"/>
      <c r="CE28" s="409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10"/>
      <c r="CQ28" s="408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10"/>
    </row>
    <row r="29" spans="1:136" s="142" customFormat="1" ht="18.75">
      <c r="A29" s="436" t="s">
        <v>91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7"/>
      <c r="AS29" s="581">
        <v>2</v>
      </c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3"/>
      <c r="BE29" s="415">
        <v>2</v>
      </c>
      <c r="BF29" s="447"/>
      <c r="BG29" s="447"/>
      <c r="BH29" s="447"/>
      <c r="BI29" s="447"/>
      <c r="BJ29" s="447"/>
      <c r="BK29" s="447"/>
      <c r="BL29" s="447"/>
      <c r="BM29" s="447"/>
      <c r="BN29" s="447"/>
      <c r="BO29" s="447"/>
      <c r="BP29" s="448"/>
      <c r="BQ29" s="428">
        <v>100</v>
      </c>
      <c r="BR29" s="587"/>
      <c r="BS29" s="587"/>
      <c r="BT29" s="587"/>
      <c r="BU29" s="587"/>
      <c r="BV29" s="587"/>
      <c r="BW29" s="587"/>
      <c r="BX29" s="587"/>
      <c r="BY29" s="587"/>
      <c r="BZ29" s="587"/>
      <c r="CA29" s="587"/>
      <c r="CB29" s="587"/>
      <c r="CC29" s="588"/>
      <c r="CD29" s="415" t="s">
        <v>61</v>
      </c>
      <c r="CE29" s="447"/>
      <c r="CF29" s="447"/>
      <c r="CG29" s="447"/>
      <c r="CH29" s="447"/>
      <c r="CI29" s="447"/>
      <c r="CJ29" s="447"/>
      <c r="CK29" s="447"/>
      <c r="CL29" s="447"/>
      <c r="CM29" s="447"/>
      <c r="CN29" s="447"/>
      <c r="CO29" s="447"/>
      <c r="CP29" s="448"/>
      <c r="CQ29" s="415">
        <v>1</v>
      </c>
      <c r="CR29" s="447"/>
      <c r="CS29" s="447"/>
      <c r="CT29" s="447"/>
      <c r="CU29" s="447"/>
      <c r="CV29" s="447"/>
      <c r="CW29" s="447"/>
      <c r="CX29" s="447"/>
      <c r="CY29" s="447"/>
      <c r="CZ29" s="447"/>
      <c r="DA29" s="447"/>
      <c r="DB29" s="447"/>
      <c r="DC29" s="448"/>
      <c r="EF29" s="164"/>
    </row>
    <row r="30" spans="1:107" ht="29.25" customHeight="1">
      <c r="A30" s="434" t="s">
        <v>92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5"/>
      <c r="AS30" s="584"/>
      <c r="AT30" s="585"/>
      <c r="AU30" s="585"/>
      <c r="AV30" s="585"/>
      <c r="AW30" s="585"/>
      <c r="AX30" s="585"/>
      <c r="AY30" s="585"/>
      <c r="AZ30" s="585"/>
      <c r="BA30" s="585"/>
      <c r="BB30" s="585"/>
      <c r="BC30" s="585"/>
      <c r="BD30" s="586"/>
      <c r="BE30" s="457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58"/>
      <c r="BQ30" s="449"/>
      <c r="BR30" s="450"/>
      <c r="BS30" s="450"/>
      <c r="BT30" s="450"/>
      <c r="BU30" s="450"/>
      <c r="BV30" s="450"/>
      <c r="BW30" s="450"/>
      <c r="BX30" s="450"/>
      <c r="BY30" s="450"/>
      <c r="BZ30" s="450"/>
      <c r="CA30" s="450"/>
      <c r="CB30" s="450"/>
      <c r="CC30" s="451"/>
      <c r="CD30" s="457"/>
      <c r="CE30" s="414"/>
      <c r="CF30" s="414"/>
      <c r="CG30" s="414"/>
      <c r="CH30" s="414"/>
      <c r="CI30" s="414"/>
      <c r="CJ30" s="414"/>
      <c r="CK30" s="414"/>
      <c r="CL30" s="414"/>
      <c r="CM30" s="414"/>
      <c r="CN30" s="414"/>
      <c r="CO30" s="414"/>
      <c r="CP30" s="458"/>
      <c r="CQ30" s="457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58"/>
    </row>
    <row r="31" spans="1:136" s="142" customFormat="1" ht="18.75">
      <c r="A31" s="554" t="s">
        <v>93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5"/>
      <c r="AS31" s="568">
        <f>SUM(AS33:BD35)</f>
        <v>0.005</v>
      </c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70"/>
      <c r="BE31" s="574">
        <f>SUM(BE33:BP35)</f>
        <v>0.005</v>
      </c>
      <c r="BF31" s="575"/>
      <c r="BG31" s="575"/>
      <c r="BH31" s="575"/>
      <c r="BI31" s="575"/>
      <c r="BJ31" s="575"/>
      <c r="BK31" s="575"/>
      <c r="BL31" s="575"/>
      <c r="BM31" s="575"/>
      <c r="BN31" s="575"/>
      <c r="BO31" s="575"/>
      <c r="BP31" s="576"/>
      <c r="BQ31" s="428">
        <v>100</v>
      </c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9"/>
      <c r="CD31" s="428">
        <v>0</v>
      </c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9"/>
      <c r="CQ31" s="415">
        <f>IF(BQ31&lt;80,IF(CD31="прямая",3,1),IF(BQ31&gt;120,IF(CD31="прямая",1,3),2))</f>
        <v>2</v>
      </c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8"/>
      <c r="EF31" s="164"/>
    </row>
    <row r="32" spans="1:107" ht="57" customHeight="1">
      <c r="A32" s="434" t="s">
        <v>94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5"/>
      <c r="AS32" s="571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3"/>
      <c r="BE32" s="577"/>
      <c r="BF32" s="578"/>
      <c r="BG32" s="578"/>
      <c r="BH32" s="578"/>
      <c r="BI32" s="578"/>
      <c r="BJ32" s="578"/>
      <c r="BK32" s="578"/>
      <c r="BL32" s="578"/>
      <c r="BM32" s="578"/>
      <c r="BN32" s="578"/>
      <c r="BO32" s="578"/>
      <c r="BP32" s="579"/>
      <c r="BQ32" s="454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580"/>
      <c r="CD32" s="454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580"/>
      <c r="CQ32" s="457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58"/>
    </row>
    <row r="33" spans="1:107" ht="29.25" customHeight="1">
      <c r="A33" s="426" t="s">
        <v>95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7"/>
      <c r="AS33" s="428">
        <v>0</v>
      </c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192"/>
      <c r="BE33" s="428">
        <v>0</v>
      </c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192"/>
      <c r="BQ33" s="530">
        <v>100</v>
      </c>
      <c r="BR33" s="566"/>
      <c r="BS33" s="566"/>
      <c r="BT33" s="566"/>
      <c r="BU33" s="566"/>
      <c r="BV33" s="566"/>
      <c r="BW33" s="566"/>
      <c r="BX33" s="566"/>
      <c r="BY33" s="566"/>
      <c r="BZ33" s="566"/>
      <c r="CA33" s="566"/>
      <c r="CB33" s="566"/>
      <c r="CC33" s="567"/>
      <c r="CD33" s="408" t="s">
        <v>47</v>
      </c>
      <c r="CE33" s="409"/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10"/>
      <c r="CQ33" s="408">
        <v>2</v>
      </c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34" spans="1:136" ht="29.25" customHeight="1">
      <c r="A34" s="426" t="s">
        <v>96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7"/>
      <c r="AS34" s="563">
        <v>0.005</v>
      </c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193"/>
      <c r="BE34" s="565">
        <v>0.005</v>
      </c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194"/>
      <c r="BQ34" s="530">
        <v>100</v>
      </c>
      <c r="BR34" s="566"/>
      <c r="BS34" s="566"/>
      <c r="BT34" s="566"/>
      <c r="BU34" s="566"/>
      <c r="BV34" s="566"/>
      <c r="BW34" s="566"/>
      <c r="BX34" s="566"/>
      <c r="BY34" s="566"/>
      <c r="BZ34" s="566"/>
      <c r="CA34" s="566"/>
      <c r="CB34" s="566"/>
      <c r="CC34" s="567"/>
      <c r="CD34" s="408" t="s">
        <v>47</v>
      </c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10"/>
      <c r="CQ34" s="408">
        <v>3</v>
      </c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10"/>
      <c r="EF34" s="166"/>
    </row>
    <row r="35" spans="1:107" ht="29.25" customHeight="1">
      <c r="A35" s="426" t="s">
        <v>97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7"/>
      <c r="AS35" s="428">
        <v>0</v>
      </c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30"/>
      <c r="BE35" s="428">
        <v>0</v>
      </c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30"/>
      <c r="BQ35" s="530">
        <v>100</v>
      </c>
      <c r="BR35" s="566"/>
      <c r="BS35" s="566"/>
      <c r="BT35" s="566"/>
      <c r="BU35" s="566"/>
      <c r="BV35" s="566"/>
      <c r="BW35" s="566"/>
      <c r="BX35" s="566"/>
      <c r="BY35" s="566"/>
      <c r="BZ35" s="566"/>
      <c r="CA35" s="566"/>
      <c r="CB35" s="566"/>
      <c r="CC35" s="567"/>
      <c r="CD35" s="408" t="s">
        <v>47</v>
      </c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10"/>
      <c r="CQ35" s="408">
        <v>2</v>
      </c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10"/>
    </row>
    <row r="36" spans="1:107" ht="14.25" customHeight="1">
      <c r="A36" s="426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7"/>
      <c r="AS36" s="558"/>
      <c r="AT36" s="559"/>
      <c r="AU36" s="559"/>
      <c r="AV36" s="559"/>
      <c r="AW36" s="559"/>
      <c r="AX36" s="559"/>
      <c r="AY36" s="559"/>
      <c r="AZ36" s="559"/>
      <c r="BA36" s="559"/>
      <c r="BB36" s="559"/>
      <c r="BC36" s="559"/>
      <c r="BD36" s="560"/>
      <c r="BE36" s="408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10"/>
      <c r="BQ36" s="408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10"/>
      <c r="CD36" s="408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10"/>
      <c r="CQ36" s="408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10"/>
    </row>
    <row r="37" spans="1:136" ht="43.5" customHeight="1">
      <c r="A37" s="426" t="s">
        <v>98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7"/>
      <c r="AS37" s="562">
        <f>AS38</f>
        <v>0</v>
      </c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60"/>
      <c r="BE37" s="460">
        <f>BE38</f>
        <v>0</v>
      </c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10"/>
      <c r="BQ37" s="530">
        <v>100</v>
      </c>
      <c r="BR37" s="561"/>
      <c r="BS37" s="561"/>
      <c r="BT37" s="561"/>
      <c r="BU37" s="561"/>
      <c r="BV37" s="561"/>
      <c r="BW37" s="561"/>
      <c r="BX37" s="561"/>
      <c r="BY37" s="561"/>
      <c r="BZ37" s="561"/>
      <c r="CA37" s="561"/>
      <c r="CB37" s="561"/>
      <c r="CC37" s="461"/>
      <c r="CD37" s="408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10"/>
      <c r="CQ37" s="408">
        <v>2</v>
      </c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10"/>
      <c r="EF37" s="166">
        <v>4</v>
      </c>
    </row>
    <row r="38" spans="1:107" ht="72.75" customHeight="1">
      <c r="A38" s="426" t="s">
        <v>99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7"/>
      <c r="AS38" s="428">
        <v>0</v>
      </c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30"/>
      <c r="BE38" s="428">
        <v>0</v>
      </c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30"/>
      <c r="BQ38" s="530">
        <v>100</v>
      </c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461"/>
      <c r="CD38" s="408" t="s">
        <v>61</v>
      </c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10"/>
      <c r="CQ38" s="408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10"/>
    </row>
    <row r="39" spans="1:136" ht="18.75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7"/>
      <c r="AS39" s="558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60"/>
      <c r="BE39" s="408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10"/>
      <c r="BQ39" s="408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10"/>
      <c r="CD39" s="408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10"/>
      <c r="CQ39" s="408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10"/>
      <c r="EF39" s="165"/>
    </row>
    <row r="40" spans="1:136" ht="86.25" customHeight="1">
      <c r="A40" s="426" t="s">
        <v>100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7"/>
      <c r="AS40" s="558" t="s">
        <v>29</v>
      </c>
      <c r="AT40" s="559"/>
      <c r="AU40" s="559"/>
      <c r="AV40" s="559"/>
      <c r="AW40" s="559"/>
      <c r="AX40" s="559"/>
      <c r="AY40" s="559"/>
      <c r="AZ40" s="559"/>
      <c r="BA40" s="559"/>
      <c r="BB40" s="559"/>
      <c r="BC40" s="559"/>
      <c r="BD40" s="560"/>
      <c r="BE40" s="408" t="s">
        <v>29</v>
      </c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10"/>
      <c r="BQ40" s="408" t="s">
        <v>29</v>
      </c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10"/>
      <c r="CD40" s="408" t="s">
        <v>29</v>
      </c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10"/>
      <c r="CQ40" s="408">
        <f>(CQ42+CQ44)/2</f>
        <v>2</v>
      </c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10"/>
      <c r="EF40" s="164">
        <v>5</v>
      </c>
    </row>
    <row r="41" spans="1:136" ht="15" customHeight="1">
      <c r="A41" s="426" t="s">
        <v>56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7"/>
      <c r="AS41" s="558"/>
      <c r="AT41" s="559"/>
      <c r="AU41" s="559"/>
      <c r="AV41" s="559"/>
      <c r="AW41" s="559"/>
      <c r="AX41" s="559"/>
      <c r="AY41" s="559"/>
      <c r="AZ41" s="559"/>
      <c r="BA41" s="559"/>
      <c r="BB41" s="559"/>
      <c r="BC41" s="559"/>
      <c r="BD41" s="560"/>
      <c r="BE41" s="408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10"/>
      <c r="BQ41" s="408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10"/>
      <c r="CD41" s="408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10"/>
      <c r="CQ41" s="408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10"/>
      <c r="EF41" s="165"/>
    </row>
    <row r="42" spans="1:136" s="142" customFormat="1" ht="18.75">
      <c r="A42" s="436" t="s">
        <v>101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7"/>
      <c r="AS42" s="548">
        <v>1</v>
      </c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50"/>
      <c r="BE42" s="415">
        <v>1</v>
      </c>
      <c r="BF42" s="447"/>
      <c r="BG42" s="447"/>
      <c r="BH42" s="447"/>
      <c r="BI42" s="447"/>
      <c r="BJ42" s="447"/>
      <c r="BK42" s="447"/>
      <c r="BL42" s="447"/>
      <c r="BM42" s="447"/>
      <c r="BN42" s="447"/>
      <c r="BO42" s="447"/>
      <c r="BP42" s="448"/>
      <c r="BQ42" s="428">
        <v>100</v>
      </c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30"/>
      <c r="CD42" s="415" t="s">
        <v>61</v>
      </c>
      <c r="CE42" s="447"/>
      <c r="CF42" s="447"/>
      <c r="CG42" s="447"/>
      <c r="CH42" s="447"/>
      <c r="CI42" s="447"/>
      <c r="CJ42" s="447"/>
      <c r="CK42" s="447"/>
      <c r="CL42" s="447"/>
      <c r="CM42" s="447"/>
      <c r="CN42" s="447"/>
      <c r="CO42" s="447"/>
      <c r="CP42" s="448"/>
      <c r="CQ42" s="415">
        <v>2</v>
      </c>
      <c r="CR42" s="447"/>
      <c r="CS42" s="447"/>
      <c r="CT42" s="447"/>
      <c r="CU42" s="447"/>
      <c r="CV42" s="447"/>
      <c r="CW42" s="447"/>
      <c r="CX42" s="447"/>
      <c r="CY42" s="447"/>
      <c r="CZ42" s="447"/>
      <c r="DA42" s="447"/>
      <c r="DB42" s="447"/>
      <c r="DC42" s="448"/>
      <c r="EF42" s="164"/>
    </row>
    <row r="43" spans="1:107" ht="57.75" customHeight="1">
      <c r="A43" s="434" t="s">
        <v>102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5"/>
      <c r="AS43" s="551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3"/>
      <c r="BE43" s="457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58"/>
      <c r="BQ43" s="431"/>
      <c r="BR43" s="432"/>
      <c r="BS43" s="432"/>
      <c r="BT43" s="432"/>
      <c r="BU43" s="432"/>
      <c r="BV43" s="432"/>
      <c r="BW43" s="432"/>
      <c r="BX43" s="432"/>
      <c r="BY43" s="432"/>
      <c r="BZ43" s="432"/>
      <c r="CA43" s="432"/>
      <c r="CB43" s="432"/>
      <c r="CC43" s="433"/>
      <c r="CD43" s="457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58"/>
      <c r="CQ43" s="457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58"/>
    </row>
    <row r="44" spans="1:136" s="142" customFormat="1" ht="18.75">
      <c r="A44" s="554" t="s">
        <v>103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5"/>
      <c r="AS44" s="507">
        <v>0</v>
      </c>
      <c r="AT44" s="556"/>
      <c r="AU44" s="556"/>
      <c r="AV44" s="556"/>
      <c r="AW44" s="556"/>
      <c r="AX44" s="556"/>
      <c r="AY44" s="556"/>
      <c r="AZ44" s="556"/>
      <c r="BA44" s="556"/>
      <c r="BB44" s="556"/>
      <c r="BC44" s="556"/>
      <c r="BD44" s="557"/>
      <c r="BE44" s="428">
        <v>0</v>
      </c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30"/>
      <c r="BQ44" s="428">
        <v>100</v>
      </c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30"/>
      <c r="CD44" s="415" t="s">
        <v>47</v>
      </c>
      <c r="CE44" s="447"/>
      <c r="CF44" s="447"/>
      <c r="CG44" s="447"/>
      <c r="CH44" s="447"/>
      <c r="CI44" s="447"/>
      <c r="CJ44" s="447"/>
      <c r="CK44" s="447"/>
      <c r="CL44" s="447"/>
      <c r="CM44" s="447"/>
      <c r="CN44" s="447"/>
      <c r="CO44" s="447"/>
      <c r="CP44" s="448"/>
      <c r="CQ44" s="415">
        <v>2</v>
      </c>
      <c r="CR44" s="447"/>
      <c r="CS44" s="447"/>
      <c r="CT44" s="447"/>
      <c r="CU44" s="447"/>
      <c r="CV44" s="447"/>
      <c r="CW44" s="447"/>
      <c r="CX44" s="447"/>
      <c r="CY44" s="447"/>
      <c r="CZ44" s="447"/>
      <c r="DA44" s="447"/>
      <c r="DB44" s="447"/>
      <c r="DC44" s="448"/>
      <c r="EF44" s="164"/>
    </row>
    <row r="45" spans="1:107" ht="134.25" customHeight="1">
      <c r="A45" s="434" t="s">
        <v>104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5"/>
      <c r="AS45" s="431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3"/>
      <c r="BE45" s="431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3"/>
      <c r="BQ45" s="431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3"/>
      <c r="CD45" s="457"/>
      <c r="CE45" s="414"/>
      <c r="CF45" s="414"/>
      <c r="CG45" s="414"/>
      <c r="CH45" s="414"/>
      <c r="CI45" s="414"/>
      <c r="CJ45" s="414"/>
      <c r="CK45" s="414"/>
      <c r="CL45" s="414"/>
      <c r="CM45" s="414"/>
      <c r="CN45" s="414"/>
      <c r="CO45" s="414"/>
      <c r="CP45" s="458"/>
      <c r="CQ45" s="457"/>
      <c r="CR45" s="414"/>
      <c r="CS45" s="414"/>
      <c r="CT45" s="414"/>
      <c r="CU45" s="414"/>
      <c r="CV45" s="414"/>
      <c r="CW45" s="414"/>
      <c r="CX45" s="414"/>
      <c r="CY45" s="414"/>
      <c r="CZ45" s="414"/>
      <c r="DA45" s="414"/>
      <c r="DB45" s="414"/>
      <c r="DC45" s="458"/>
    </row>
    <row r="46" spans="1:107" ht="14.25" customHeight="1">
      <c r="A46" s="426"/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7"/>
      <c r="AS46" s="408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10"/>
      <c r="BE46" s="408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10"/>
      <c r="BQ46" s="408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10"/>
      <c r="CD46" s="408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10"/>
      <c r="CQ46" s="408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10"/>
    </row>
    <row r="47" spans="1:107" ht="29.25" customHeight="1">
      <c r="A47" s="426" t="s">
        <v>105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7"/>
      <c r="AS47" s="408" t="s">
        <v>29</v>
      </c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10"/>
      <c r="BE47" s="408" t="s">
        <v>29</v>
      </c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10"/>
      <c r="BQ47" s="408" t="s">
        <v>29</v>
      </c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10"/>
      <c r="CD47" s="408" t="s">
        <v>29</v>
      </c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10"/>
      <c r="CQ47" s="411">
        <f>(CQ10+CQ12+CQ27+CQ37+CQ40)/5</f>
        <v>2.134</v>
      </c>
      <c r="CR47" s="412"/>
      <c r="CS47" s="412"/>
      <c r="CT47" s="412"/>
      <c r="CU47" s="412"/>
      <c r="CV47" s="412"/>
      <c r="CW47" s="412"/>
      <c r="CX47" s="412"/>
      <c r="CY47" s="412"/>
      <c r="CZ47" s="412"/>
      <c r="DA47" s="412"/>
      <c r="DB47" s="412"/>
      <c r="DC47" s="413"/>
    </row>
    <row r="49" spans="5:102" ht="18.75">
      <c r="E49" s="425" t="s">
        <v>349</v>
      </c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  <c r="AL49" s="425"/>
      <c r="AM49" s="425"/>
      <c r="AN49" s="425"/>
      <c r="AO49" s="425"/>
      <c r="AP49" s="425"/>
      <c r="AQ49" s="425"/>
      <c r="AR49" s="425"/>
      <c r="AS49" s="261"/>
      <c r="AT49" s="425" t="s">
        <v>350</v>
      </c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5"/>
      <c r="CD49" s="414"/>
      <c r="CE49" s="414"/>
      <c r="CF49" s="414"/>
      <c r="CG49" s="414"/>
      <c r="CH49" s="414"/>
      <c r="CI49" s="414"/>
      <c r="CJ49" s="414"/>
      <c r="CK49" s="414"/>
      <c r="CL49" s="414"/>
      <c r="CM49" s="414"/>
      <c r="CN49" s="414"/>
      <c r="CO49" s="414"/>
      <c r="CP49" s="414"/>
      <c r="CQ49" s="414"/>
      <c r="CR49" s="414"/>
      <c r="CS49" s="414"/>
      <c r="CT49" s="414"/>
      <c r="CU49" s="414"/>
      <c r="CV49" s="414"/>
      <c r="CW49" s="414"/>
      <c r="CX49" s="414"/>
    </row>
    <row r="50" spans="5:102" ht="18.75">
      <c r="E50" s="421" t="s">
        <v>8</v>
      </c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36"/>
      <c r="AT50" s="421" t="s">
        <v>9</v>
      </c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36"/>
      <c r="CD50" s="421" t="s">
        <v>10</v>
      </c>
      <c r="CE50" s="421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</row>
    <row r="52" spans="1:21" ht="18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</row>
    <row r="53" spans="1:136" s="157" customFormat="1" ht="25.5" customHeight="1">
      <c r="A53" s="547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7"/>
      <c r="AU53" s="547"/>
      <c r="AV53" s="547"/>
      <c r="AW53" s="547"/>
      <c r="AX53" s="547"/>
      <c r="AY53" s="547"/>
      <c r="AZ53" s="547"/>
      <c r="BA53" s="547"/>
      <c r="BB53" s="547"/>
      <c r="BC53" s="547"/>
      <c r="BD53" s="547"/>
      <c r="BE53" s="547"/>
      <c r="BF53" s="547"/>
      <c r="BG53" s="547"/>
      <c r="BH53" s="547"/>
      <c r="BI53" s="547"/>
      <c r="BJ53" s="547"/>
      <c r="BK53" s="547"/>
      <c r="BL53" s="547"/>
      <c r="BM53" s="547"/>
      <c r="BN53" s="547"/>
      <c r="BO53" s="547"/>
      <c r="BP53" s="547"/>
      <c r="BQ53" s="547"/>
      <c r="BR53" s="547"/>
      <c r="BS53" s="547"/>
      <c r="BT53" s="547"/>
      <c r="BU53" s="547"/>
      <c r="BV53" s="547"/>
      <c r="BW53" s="547"/>
      <c r="BX53" s="547"/>
      <c r="BY53" s="547"/>
      <c r="BZ53" s="547"/>
      <c r="CA53" s="547"/>
      <c r="CB53" s="547"/>
      <c r="CC53" s="547"/>
      <c r="CD53" s="547"/>
      <c r="CE53" s="547"/>
      <c r="CF53" s="547"/>
      <c r="CG53" s="547"/>
      <c r="CH53" s="547"/>
      <c r="CI53" s="547"/>
      <c r="CJ53" s="547"/>
      <c r="CK53" s="547"/>
      <c r="CL53" s="547"/>
      <c r="CM53" s="547"/>
      <c r="CN53" s="547"/>
      <c r="CO53" s="547"/>
      <c r="CP53" s="547"/>
      <c r="CQ53" s="547"/>
      <c r="CR53" s="547"/>
      <c r="CS53" s="547"/>
      <c r="CT53" s="547"/>
      <c r="CU53" s="547"/>
      <c r="CV53" s="547"/>
      <c r="CW53" s="547"/>
      <c r="CX53" s="547"/>
      <c r="CY53" s="547"/>
      <c r="CZ53" s="547"/>
      <c r="DA53" s="547"/>
      <c r="DB53" s="547"/>
      <c r="DC53" s="547"/>
      <c r="EF53" s="164"/>
    </row>
    <row r="54" s="157" customFormat="1" ht="3" customHeight="1">
      <c r="EF54" s="164"/>
    </row>
  </sheetData>
  <sheetProtection/>
  <mergeCells count="201"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  <mergeCell ref="BE8:BP8"/>
    <mergeCell ref="A11:AR11"/>
    <mergeCell ref="AS11:BD11"/>
    <mergeCell ref="A9:AR9"/>
    <mergeCell ref="AS9:BD9"/>
    <mergeCell ref="BE9:BP9"/>
    <mergeCell ref="BQ9:CC9"/>
    <mergeCell ref="A10:AR10"/>
    <mergeCell ref="AS10:BD10"/>
    <mergeCell ref="BE10:BP10"/>
    <mergeCell ref="BQ10:CC10"/>
    <mergeCell ref="CD10:CP10"/>
    <mergeCell ref="CD9:CP9"/>
    <mergeCell ref="CQ10:D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A14:AR14"/>
    <mergeCell ref="AS14:BD15"/>
    <mergeCell ref="BE14:BP15"/>
    <mergeCell ref="BQ14:CC15"/>
    <mergeCell ref="CD14:CP15"/>
    <mergeCell ref="CQ14:DC15"/>
    <mergeCell ref="A15:AR15"/>
    <mergeCell ref="A16:AR16"/>
    <mergeCell ref="AS16:BD17"/>
    <mergeCell ref="BE16:BP17"/>
    <mergeCell ref="BQ16:CC17"/>
    <mergeCell ref="CD16:CP17"/>
    <mergeCell ref="CQ16:DC17"/>
    <mergeCell ref="A17:AR17"/>
    <mergeCell ref="A18:AR18"/>
    <mergeCell ref="AS18:BD19"/>
    <mergeCell ref="BE18:BP19"/>
    <mergeCell ref="BQ18:CC19"/>
    <mergeCell ref="CD18:CP19"/>
    <mergeCell ref="CQ18:DC19"/>
    <mergeCell ref="A19:AR19"/>
    <mergeCell ref="A20:AR20"/>
    <mergeCell ref="AS20:BD21"/>
    <mergeCell ref="BE20:BP21"/>
    <mergeCell ref="BQ20:CC21"/>
    <mergeCell ref="CD20:CP21"/>
    <mergeCell ref="CQ20:DC21"/>
    <mergeCell ref="A21:AR21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7:AR27"/>
    <mergeCell ref="AS27:BD27"/>
    <mergeCell ref="A24:AR24"/>
    <mergeCell ref="AS24:BD25"/>
    <mergeCell ref="BE24:BP25"/>
    <mergeCell ref="BQ24:CC25"/>
    <mergeCell ref="A26:AR26"/>
    <mergeCell ref="AS26:BD26"/>
    <mergeCell ref="BE26:BP26"/>
    <mergeCell ref="BQ26:CC26"/>
    <mergeCell ref="CD26:CP26"/>
    <mergeCell ref="CQ26:DC26"/>
    <mergeCell ref="BE27:BP27"/>
    <mergeCell ref="BQ27:CC27"/>
    <mergeCell ref="CD29:CP30"/>
    <mergeCell ref="CQ29:DC30"/>
    <mergeCell ref="BQ28:CC28"/>
    <mergeCell ref="CD28:CP28"/>
    <mergeCell ref="CQ28:DC28"/>
    <mergeCell ref="BQ29:CC30"/>
    <mergeCell ref="CD27:CP27"/>
    <mergeCell ref="CQ27:DC27"/>
    <mergeCell ref="A33:AR33"/>
    <mergeCell ref="A30:AR30"/>
    <mergeCell ref="A28:AR28"/>
    <mergeCell ref="AS28:BD28"/>
    <mergeCell ref="BE28:BP28"/>
    <mergeCell ref="A29:AR29"/>
    <mergeCell ref="AS29:BD30"/>
    <mergeCell ref="BE29:BP30"/>
    <mergeCell ref="A31:AR31"/>
    <mergeCell ref="AS31:BD32"/>
    <mergeCell ref="BE31:BP32"/>
    <mergeCell ref="BQ31:CC32"/>
    <mergeCell ref="CD31:CP32"/>
    <mergeCell ref="CQ31:DC32"/>
    <mergeCell ref="A32:AR32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A36:AR36"/>
    <mergeCell ref="AS36:BD36"/>
    <mergeCell ref="BE36:BP36"/>
    <mergeCell ref="BQ36:CC36"/>
    <mergeCell ref="CD36:CP36"/>
    <mergeCell ref="CQ36:DC36"/>
    <mergeCell ref="BE37:BP37"/>
    <mergeCell ref="BQ37:CC37"/>
    <mergeCell ref="A37:AR37"/>
    <mergeCell ref="AS37:BD37"/>
    <mergeCell ref="CD39:CP39"/>
    <mergeCell ref="CQ39:DC39"/>
    <mergeCell ref="CD38:CP38"/>
    <mergeCell ref="CQ38:DC38"/>
    <mergeCell ref="CD37:CP37"/>
    <mergeCell ref="CQ37:DC37"/>
    <mergeCell ref="AS40:BD40"/>
    <mergeCell ref="BE40:BP40"/>
    <mergeCell ref="BQ40:CC40"/>
    <mergeCell ref="A38:AR38"/>
    <mergeCell ref="AS38:BD38"/>
    <mergeCell ref="BE38:BP38"/>
    <mergeCell ref="BQ38:CC38"/>
    <mergeCell ref="CD42:CP43"/>
    <mergeCell ref="CQ42:DC43"/>
    <mergeCell ref="BQ44:CC45"/>
    <mergeCell ref="A41:AR41"/>
    <mergeCell ref="AS41:BD41"/>
    <mergeCell ref="A39:AR39"/>
    <mergeCell ref="AS39:BD39"/>
    <mergeCell ref="BE39:BP39"/>
    <mergeCell ref="BQ39:CC39"/>
    <mergeCell ref="A40:AR40"/>
    <mergeCell ref="A44:AR44"/>
    <mergeCell ref="AS44:BD45"/>
    <mergeCell ref="BE44:BP45"/>
    <mergeCell ref="CD40:CP40"/>
    <mergeCell ref="CQ40:DC40"/>
    <mergeCell ref="BE41:BP41"/>
    <mergeCell ref="BQ41:CC41"/>
    <mergeCell ref="CD44:CP45"/>
    <mergeCell ref="CQ44:DC45"/>
    <mergeCell ref="BQ42:CC43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6:AR46"/>
    <mergeCell ref="AS46:BD46"/>
    <mergeCell ref="BE46:BP46"/>
    <mergeCell ref="BQ46:CC46"/>
    <mergeCell ref="CD46:CP46"/>
    <mergeCell ref="CQ46:DC46"/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5" man="1"/>
    <brk id="41" max="10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G55"/>
  <sheetViews>
    <sheetView view="pageBreakPreview" zoomScale="115" zoomScaleSheetLayoutView="115" zoomScalePageLayoutView="0" workbookViewId="0" topLeftCell="A13">
      <selection activeCell="DK9" sqref="DJ9:DK9"/>
    </sheetView>
  </sheetViews>
  <sheetFormatPr defaultColWidth="0.875" defaultRowHeight="12.75"/>
  <cols>
    <col min="1" max="7" width="0.875" style="35" customWidth="1"/>
    <col min="8" max="8" width="1.25" style="35" customWidth="1"/>
    <col min="9" max="83" width="0.875" style="35" customWidth="1"/>
    <col min="84" max="84" width="4.00390625" style="11" customWidth="1"/>
    <col min="85" max="16384" width="0.875" style="11" customWidth="1"/>
  </cols>
  <sheetData>
    <row r="1" ht="12" customHeight="1"/>
    <row r="2" spans="1:84" ht="15">
      <c r="A2" s="603" t="s">
        <v>248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603"/>
      <c r="BH2" s="603"/>
      <c r="BI2" s="603"/>
      <c r="BJ2" s="603"/>
      <c r="BK2" s="603"/>
      <c r="BL2" s="603"/>
      <c r="BM2" s="603"/>
      <c r="BN2" s="603"/>
      <c r="BO2" s="603"/>
      <c r="BP2" s="603"/>
      <c r="BQ2" s="603"/>
      <c r="BR2" s="603"/>
      <c r="BS2" s="603"/>
      <c r="BT2" s="603"/>
      <c r="BU2" s="603"/>
      <c r="BV2" s="603"/>
      <c r="BW2" s="603"/>
      <c r="BX2" s="603"/>
      <c r="BY2" s="603"/>
      <c r="BZ2" s="603"/>
      <c r="CA2" s="603"/>
      <c r="CB2" s="603"/>
      <c r="CC2" s="603"/>
      <c r="CD2" s="603"/>
      <c r="CE2" s="603"/>
      <c r="CF2" s="603"/>
    </row>
    <row r="3" spans="1:84" ht="14.25" customHeight="1">
      <c r="A3" s="603" t="s">
        <v>224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</row>
    <row r="4" spans="1:84" ht="14.25" customHeight="1">
      <c r="A4" s="603" t="s">
        <v>223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3"/>
      <c r="AQ4" s="603"/>
      <c r="AR4" s="603"/>
      <c r="AS4" s="603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3"/>
      <c r="BM4" s="603"/>
      <c r="BN4" s="603"/>
      <c r="BO4" s="603"/>
      <c r="BP4" s="603"/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</row>
    <row r="5" spans="11:75" s="35" customFormat="1" ht="16.5" customHeight="1">
      <c r="K5" s="604" t="str">
        <f>'Ф.2.1.'!K15</f>
        <v>ООО "Долина-Центр-С"</v>
      </c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  <c r="BO5" s="604"/>
      <c r="BP5" s="604"/>
      <c r="BQ5" s="604"/>
      <c r="BR5" s="604"/>
      <c r="BS5" s="604"/>
      <c r="BT5" s="604"/>
      <c r="BU5" s="604"/>
      <c r="BV5" s="604"/>
      <c r="BW5" s="109"/>
    </row>
    <row r="6" spans="11:75" s="36" customFormat="1" ht="13.5" customHeight="1">
      <c r="K6" s="605" t="s">
        <v>37</v>
      </c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605"/>
      <c r="AQ6" s="605"/>
      <c r="AR6" s="605"/>
      <c r="AS6" s="605"/>
      <c r="AT6" s="605"/>
      <c r="AU6" s="605"/>
      <c r="AV6" s="605"/>
      <c r="AW6" s="605"/>
      <c r="AX6" s="605"/>
      <c r="AY6" s="605"/>
      <c r="AZ6" s="605"/>
      <c r="BA6" s="605"/>
      <c r="BB6" s="605"/>
      <c r="BC6" s="605"/>
      <c r="BD6" s="605"/>
      <c r="BE6" s="605"/>
      <c r="BF6" s="605"/>
      <c r="BG6" s="605"/>
      <c r="BH6" s="605"/>
      <c r="BI6" s="605"/>
      <c r="BJ6" s="605"/>
      <c r="BK6" s="605"/>
      <c r="BL6" s="605"/>
      <c r="BM6" s="605"/>
      <c r="BN6" s="605"/>
      <c r="BO6" s="605"/>
      <c r="BP6" s="605"/>
      <c r="BQ6" s="605"/>
      <c r="BR6" s="605"/>
      <c r="BS6" s="605"/>
      <c r="BT6" s="605"/>
      <c r="BU6" s="605"/>
      <c r="BV6" s="605"/>
      <c r="BW6" s="108"/>
    </row>
    <row r="7" ht="15.75" customHeight="1"/>
    <row r="8" spans="1:84" s="105" customFormat="1" ht="18" customHeight="1">
      <c r="A8" s="311" t="s">
        <v>19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3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2"/>
    </row>
    <row r="9" spans="1:84" s="105" customFormat="1" ht="20.25" customHeight="1">
      <c r="A9" s="175"/>
      <c r="B9" s="599" t="s">
        <v>222</v>
      </c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600"/>
      <c r="AW9" s="176"/>
      <c r="AX9" s="177"/>
      <c r="AY9" s="614" t="s">
        <v>186</v>
      </c>
      <c r="AZ9" s="614"/>
      <c r="BA9" s="614"/>
      <c r="BB9" s="614"/>
      <c r="BC9" s="614"/>
      <c r="BD9" s="614"/>
      <c r="BE9" s="614"/>
      <c r="BF9" s="614"/>
      <c r="BG9" s="177"/>
      <c r="BH9" s="178"/>
      <c r="BI9" s="176"/>
      <c r="BJ9" s="177"/>
      <c r="BK9" s="614" t="s">
        <v>185</v>
      </c>
      <c r="BL9" s="614"/>
      <c r="BM9" s="614"/>
      <c r="BN9" s="614"/>
      <c r="BO9" s="614"/>
      <c r="BP9" s="614"/>
      <c r="BQ9" s="614"/>
      <c r="BR9" s="614"/>
      <c r="BS9" s="177"/>
      <c r="BT9" s="178"/>
      <c r="BU9" s="176"/>
      <c r="BV9" s="177"/>
      <c r="BW9" s="614" t="s">
        <v>184</v>
      </c>
      <c r="BX9" s="614"/>
      <c r="BY9" s="614"/>
      <c r="BZ9" s="614"/>
      <c r="CA9" s="614"/>
      <c r="CB9" s="614"/>
      <c r="CC9" s="614"/>
      <c r="CD9" s="614"/>
      <c r="CE9" s="177"/>
      <c r="CF9" s="107"/>
    </row>
    <row r="10" spans="1:84" s="105" customFormat="1" ht="20.25" customHeight="1">
      <c r="A10" s="179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AV10" s="602"/>
      <c r="AW10" s="179"/>
      <c r="AX10" s="180"/>
      <c r="AY10" s="615" t="s">
        <v>183</v>
      </c>
      <c r="AZ10" s="615"/>
      <c r="BA10" s="615"/>
      <c r="BB10" s="615"/>
      <c r="BC10" s="615"/>
      <c r="BD10" s="615"/>
      <c r="BE10" s="615"/>
      <c r="BF10" s="615"/>
      <c r="BG10" s="180"/>
      <c r="BH10" s="181"/>
      <c r="BI10" s="179"/>
      <c r="BJ10" s="180"/>
      <c r="BK10" s="615" t="s">
        <v>183</v>
      </c>
      <c r="BL10" s="615"/>
      <c r="BM10" s="615"/>
      <c r="BN10" s="615"/>
      <c r="BO10" s="615"/>
      <c r="BP10" s="615"/>
      <c r="BQ10" s="615"/>
      <c r="BR10" s="615"/>
      <c r="BS10" s="180"/>
      <c r="BT10" s="181"/>
      <c r="BU10" s="179"/>
      <c r="BV10" s="180"/>
      <c r="BW10" s="615" t="s">
        <v>183</v>
      </c>
      <c r="BX10" s="615"/>
      <c r="BY10" s="615"/>
      <c r="BZ10" s="615"/>
      <c r="CA10" s="615"/>
      <c r="CB10" s="615"/>
      <c r="CC10" s="615"/>
      <c r="CD10" s="615"/>
      <c r="CE10" s="180"/>
      <c r="CF10" s="106"/>
    </row>
    <row r="11" spans="1:84" s="101" customFormat="1" ht="19.5" customHeight="1">
      <c r="A11" s="182"/>
      <c r="B11" s="606" t="s">
        <v>221</v>
      </c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6"/>
      <c r="Y11" s="606"/>
      <c r="Z11" s="606"/>
      <c r="AA11" s="606"/>
      <c r="AB11" s="606"/>
      <c r="AC11" s="606"/>
      <c r="AD11" s="606"/>
      <c r="AE11" s="606"/>
      <c r="AF11" s="606"/>
      <c r="AG11" s="606"/>
      <c r="AH11" s="606"/>
      <c r="AI11" s="606"/>
      <c r="AJ11" s="606"/>
      <c r="AK11" s="606"/>
      <c r="AL11" s="606"/>
      <c r="AM11" s="606"/>
      <c r="AN11" s="606"/>
      <c r="AO11" s="606"/>
      <c r="AP11" s="606"/>
      <c r="AQ11" s="606"/>
      <c r="AR11" s="606"/>
      <c r="AS11" s="606"/>
      <c r="AT11" s="606"/>
      <c r="AU11" s="606"/>
      <c r="AV11" s="607"/>
      <c r="AW11" s="608">
        <f>'Ф.2.1.'!CR56</f>
        <v>2.3333333333333335</v>
      </c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10"/>
      <c r="BI11" s="608">
        <f aca="true" t="shared" si="0" ref="BI11:BI48">AW11</f>
        <v>2.3333333333333335</v>
      </c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10"/>
      <c r="BU11" s="611">
        <f aca="true" t="shared" si="1" ref="BU11:BU48">BI11</f>
        <v>2.3333333333333335</v>
      </c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3"/>
    </row>
    <row r="12" spans="1:84" s="101" customFormat="1" ht="19.5" customHeight="1">
      <c r="A12" s="182"/>
      <c r="B12" s="606" t="s">
        <v>213</v>
      </c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6"/>
      <c r="AS12" s="606"/>
      <c r="AT12" s="606"/>
      <c r="AU12" s="606"/>
      <c r="AV12" s="607"/>
      <c r="AW12" s="616">
        <f>'Ф.2.1.'!$CR$23</f>
        <v>3</v>
      </c>
      <c r="AX12" s="617"/>
      <c r="AY12" s="617"/>
      <c r="AZ12" s="617"/>
      <c r="BA12" s="617"/>
      <c r="BB12" s="617"/>
      <c r="BC12" s="617"/>
      <c r="BD12" s="617"/>
      <c r="BE12" s="617"/>
      <c r="BF12" s="617"/>
      <c r="BG12" s="617"/>
      <c r="BH12" s="618"/>
      <c r="BI12" s="616">
        <f t="shared" si="0"/>
        <v>3</v>
      </c>
      <c r="BJ12" s="617"/>
      <c r="BK12" s="617"/>
      <c r="BL12" s="617"/>
      <c r="BM12" s="617"/>
      <c r="BN12" s="617"/>
      <c r="BO12" s="617"/>
      <c r="BP12" s="617"/>
      <c r="BQ12" s="617"/>
      <c r="BR12" s="617"/>
      <c r="BS12" s="617"/>
      <c r="BT12" s="618"/>
      <c r="BU12" s="619">
        <f t="shared" si="1"/>
        <v>3</v>
      </c>
      <c r="BV12" s="620"/>
      <c r="BW12" s="620"/>
      <c r="BX12" s="620"/>
      <c r="BY12" s="620"/>
      <c r="BZ12" s="620"/>
      <c r="CA12" s="620"/>
      <c r="CB12" s="620"/>
      <c r="CC12" s="620"/>
      <c r="CD12" s="620"/>
      <c r="CE12" s="620"/>
      <c r="CF12" s="621"/>
    </row>
    <row r="13" spans="1:84" s="101" customFormat="1" ht="19.5" customHeight="1">
      <c r="A13" s="183"/>
      <c r="B13" s="622" t="s">
        <v>212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3"/>
      <c r="AW13" s="616">
        <f>'Ф.2.1.'!CD28</f>
        <v>0</v>
      </c>
      <c r="AX13" s="617"/>
      <c r="AY13" s="617"/>
      <c r="AZ13" s="617"/>
      <c r="BA13" s="617"/>
      <c r="BB13" s="617"/>
      <c r="BC13" s="617"/>
      <c r="BD13" s="617"/>
      <c r="BE13" s="617"/>
      <c r="BF13" s="617"/>
      <c r="BG13" s="617"/>
      <c r="BH13" s="618"/>
      <c r="BI13" s="616">
        <f t="shared" si="0"/>
        <v>0</v>
      </c>
      <c r="BJ13" s="617"/>
      <c r="BK13" s="617"/>
      <c r="BL13" s="617"/>
      <c r="BM13" s="617"/>
      <c r="BN13" s="617"/>
      <c r="BO13" s="617"/>
      <c r="BP13" s="617"/>
      <c r="BQ13" s="617"/>
      <c r="BR13" s="617"/>
      <c r="BS13" s="617"/>
      <c r="BT13" s="618"/>
      <c r="BU13" s="619">
        <f t="shared" si="1"/>
        <v>0</v>
      </c>
      <c r="BV13" s="620"/>
      <c r="BW13" s="620"/>
      <c r="BX13" s="620"/>
      <c r="BY13" s="620"/>
      <c r="BZ13" s="620"/>
      <c r="CA13" s="620"/>
      <c r="CB13" s="620"/>
      <c r="CC13" s="620"/>
      <c r="CD13" s="620"/>
      <c r="CE13" s="620"/>
      <c r="CF13" s="621"/>
    </row>
    <row r="14" spans="1:84" s="101" customFormat="1" ht="19.5" customHeight="1">
      <c r="A14" s="183"/>
      <c r="B14" s="622" t="s">
        <v>211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3"/>
      <c r="AW14" s="616">
        <f>'Ф.2.1.'!$BF$29</f>
        <v>0</v>
      </c>
      <c r="AX14" s="617"/>
      <c r="AY14" s="617"/>
      <c r="AZ14" s="617"/>
      <c r="BA14" s="617"/>
      <c r="BB14" s="617"/>
      <c r="BC14" s="617"/>
      <c r="BD14" s="617"/>
      <c r="BE14" s="617"/>
      <c r="BF14" s="617"/>
      <c r="BG14" s="617"/>
      <c r="BH14" s="618"/>
      <c r="BI14" s="616">
        <f t="shared" si="0"/>
        <v>0</v>
      </c>
      <c r="BJ14" s="617"/>
      <c r="BK14" s="617"/>
      <c r="BL14" s="617"/>
      <c r="BM14" s="617"/>
      <c r="BN14" s="617"/>
      <c r="BO14" s="617"/>
      <c r="BP14" s="617"/>
      <c r="BQ14" s="617"/>
      <c r="BR14" s="617"/>
      <c r="BS14" s="617"/>
      <c r="BT14" s="618"/>
      <c r="BU14" s="619">
        <f t="shared" si="1"/>
        <v>0</v>
      </c>
      <c r="BV14" s="620"/>
      <c r="BW14" s="620"/>
      <c r="BX14" s="620"/>
      <c r="BY14" s="620"/>
      <c r="BZ14" s="620"/>
      <c r="CA14" s="620"/>
      <c r="CB14" s="620"/>
      <c r="CC14" s="620"/>
      <c r="CD14" s="620"/>
      <c r="CE14" s="620"/>
      <c r="CF14" s="621"/>
    </row>
    <row r="15" spans="1:84" s="101" customFormat="1" ht="19.5" customHeight="1">
      <c r="A15" s="182"/>
      <c r="B15" s="606" t="s">
        <v>220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06"/>
      <c r="AI15" s="606"/>
      <c r="AJ15" s="606"/>
      <c r="AK15" s="606"/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7"/>
      <c r="AW15" s="616">
        <f>'Ф.2.1.'!$BF$29</f>
        <v>0</v>
      </c>
      <c r="AX15" s="617"/>
      <c r="AY15" s="617"/>
      <c r="AZ15" s="617"/>
      <c r="BA15" s="617"/>
      <c r="BB15" s="617"/>
      <c r="BC15" s="617"/>
      <c r="BD15" s="617"/>
      <c r="BE15" s="617"/>
      <c r="BF15" s="617"/>
      <c r="BG15" s="617"/>
      <c r="BH15" s="618"/>
      <c r="BI15" s="616">
        <f t="shared" si="0"/>
        <v>0</v>
      </c>
      <c r="BJ15" s="617"/>
      <c r="BK15" s="617"/>
      <c r="BL15" s="617"/>
      <c r="BM15" s="617"/>
      <c r="BN15" s="617"/>
      <c r="BO15" s="617"/>
      <c r="BP15" s="617"/>
      <c r="BQ15" s="617"/>
      <c r="BR15" s="617"/>
      <c r="BS15" s="617"/>
      <c r="BT15" s="618"/>
      <c r="BU15" s="619">
        <f t="shared" si="1"/>
        <v>0</v>
      </c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1"/>
    </row>
    <row r="16" spans="1:84" s="101" customFormat="1" ht="19.5" customHeight="1">
      <c r="A16" s="182"/>
      <c r="B16" s="606" t="s">
        <v>219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606"/>
      <c r="AO16" s="606"/>
      <c r="AP16" s="606"/>
      <c r="AQ16" s="606"/>
      <c r="AR16" s="606"/>
      <c r="AS16" s="606"/>
      <c r="AT16" s="606"/>
      <c r="AU16" s="606"/>
      <c r="AV16" s="607"/>
      <c r="AW16" s="616">
        <f>'Ф.2.1.'!$BF$31</f>
        <v>1</v>
      </c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8"/>
      <c r="BI16" s="616">
        <f t="shared" si="0"/>
        <v>1</v>
      </c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618"/>
      <c r="BU16" s="619">
        <f t="shared" si="1"/>
        <v>1</v>
      </c>
      <c r="BV16" s="620"/>
      <c r="BW16" s="620"/>
      <c r="BX16" s="620"/>
      <c r="BY16" s="620"/>
      <c r="BZ16" s="620"/>
      <c r="CA16" s="620"/>
      <c r="CB16" s="620"/>
      <c r="CC16" s="620"/>
      <c r="CD16" s="620"/>
      <c r="CE16" s="620"/>
      <c r="CF16" s="621"/>
    </row>
    <row r="17" spans="1:84" s="101" customFormat="1" ht="19.5" customHeight="1">
      <c r="A17" s="182"/>
      <c r="B17" s="606" t="s">
        <v>206</v>
      </c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606"/>
      <c r="AR17" s="606"/>
      <c r="AS17" s="606"/>
      <c r="AT17" s="606"/>
      <c r="AU17" s="606"/>
      <c r="AV17" s="607"/>
      <c r="AW17" s="616">
        <f>'Ф.2.1.'!$BF$35</f>
        <v>1</v>
      </c>
      <c r="AX17" s="617"/>
      <c r="AY17" s="617"/>
      <c r="AZ17" s="617"/>
      <c r="BA17" s="617"/>
      <c r="BB17" s="617"/>
      <c r="BC17" s="617"/>
      <c r="BD17" s="617"/>
      <c r="BE17" s="617"/>
      <c r="BF17" s="617"/>
      <c r="BG17" s="617"/>
      <c r="BH17" s="618"/>
      <c r="BI17" s="616">
        <f t="shared" si="0"/>
        <v>1</v>
      </c>
      <c r="BJ17" s="617"/>
      <c r="BK17" s="617"/>
      <c r="BL17" s="617"/>
      <c r="BM17" s="617"/>
      <c r="BN17" s="617"/>
      <c r="BO17" s="617"/>
      <c r="BP17" s="617"/>
      <c r="BQ17" s="617"/>
      <c r="BR17" s="617"/>
      <c r="BS17" s="617"/>
      <c r="BT17" s="618"/>
      <c r="BU17" s="619">
        <f t="shared" si="1"/>
        <v>1</v>
      </c>
      <c r="BV17" s="620"/>
      <c r="BW17" s="620"/>
      <c r="BX17" s="620"/>
      <c r="BY17" s="620"/>
      <c r="BZ17" s="620"/>
      <c r="CA17" s="620"/>
      <c r="CB17" s="620"/>
      <c r="CC17" s="620"/>
      <c r="CD17" s="620"/>
      <c r="CE17" s="620"/>
      <c r="CF17" s="621"/>
    </row>
    <row r="18" spans="1:84" s="101" customFormat="1" ht="19.5" customHeight="1">
      <c r="A18" s="183"/>
      <c r="B18" s="622" t="s">
        <v>205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3"/>
      <c r="AW18" s="616">
        <f>'Ф.2.1.'!$BF$37</f>
        <v>0</v>
      </c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8"/>
      <c r="BI18" s="616">
        <f t="shared" si="0"/>
        <v>0</v>
      </c>
      <c r="BJ18" s="617"/>
      <c r="BK18" s="617"/>
      <c r="BL18" s="617"/>
      <c r="BM18" s="617"/>
      <c r="BN18" s="617"/>
      <c r="BO18" s="617"/>
      <c r="BP18" s="617"/>
      <c r="BQ18" s="617"/>
      <c r="BR18" s="617"/>
      <c r="BS18" s="617"/>
      <c r="BT18" s="618"/>
      <c r="BU18" s="619">
        <f t="shared" si="1"/>
        <v>0</v>
      </c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1"/>
    </row>
    <row r="19" spans="1:84" s="101" customFormat="1" ht="19.5" customHeight="1">
      <c r="A19" s="183"/>
      <c r="B19" s="622" t="s">
        <v>204</v>
      </c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3"/>
      <c r="AW19" s="616">
        <f>'Ф.2.1.'!$BF$39</f>
        <v>0</v>
      </c>
      <c r="AX19" s="617"/>
      <c r="AY19" s="617"/>
      <c r="AZ19" s="617"/>
      <c r="BA19" s="617"/>
      <c r="BB19" s="617"/>
      <c r="BC19" s="617"/>
      <c r="BD19" s="617"/>
      <c r="BE19" s="617"/>
      <c r="BF19" s="617"/>
      <c r="BG19" s="617"/>
      <c r="BH19" s="618"/>
      <c r="BI19" s="616">
        <f t="shared" si="0"/>
        <v>0</v>
      </c>
      <c r="BJ19" s="617"/>
      <c r="BK19" s="617"/>
      <c r="BL19" s="617"/>
      <c r="BM19" s="617"/>
      <c r="BN19" s="617"/>
      <c r="BO19" s="617"/>
      <c r="BP19" s="617"/>
      <c r="BQ19" s="617"/>
      <c r="BR19" s="617"/>
      <c r="BS19" s="617"/>
      <c r="BT19" s="618"/>
      <c r="BU19" s="619">
        <f t="shared" si="1"/>
        <v>0</v>
      </c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1"/>
    </row>
    <row r="20" spans="1:84" s="101" customFormat="1" ht="19.5" customHeight="1">
      <c r="A20" s="182"/>
      <c r="B20" s="606" t="s">
        <v>218</v>
      </c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7"/>
      <c r="AW20" s="616">
        <f>'Ф.2.1.'!$BF$42</f>
        <v>1</v>
      </c>
      <c r="AX20" s="617"/>
      <c r="AY20" s="617"/>
      <c r="AZ20" s="617"/>
      <c r="BA20" s="617"/>
      <c r="BB20" s="617"/>
      <c r="BC20" s="617"/>
      <c r="BD20" s="617"/>
      <c r="BE20" s="617"/>
      <c r="BF20" s="617"/>
      <c r="BG20" s="617"/>
      <c r="BH20" s="618"/>
      <c r="BI20" s="616">
        <f t="shared" si="0"/>
        <v>1</v>
      </c>
      <c r="BJ20" s="617"/>
      <c r="BK20" s="617"/>
      <c r="BL20" s="617"/>
      <c r="BM20" s="617"/>
      <c r="BN20" s="617"/>
      <c r="BO20" s="617"/>
      <c r="BP20" s="617"/>
      <c r="BQ20" s="617"/>
      <c r="BR20" s="617"/>
      <c r="BS20" s="617"/>
      <c r="BT20" s="618"/>
      <c r="BU20" s="619">
        <f t="shared" si="1"/>
        <v>1</v>
      </c>
      <c r="BV20" s="620"/>
      <c r="BW20" s="620"/>
      <c r="BX20" s="620"/>
      <c r="BY20" s="620"/>
      <c r="BZ20" s="620"/>
      <c r="CA20" s="620"/>
      <c r="CB20" s="620"/>
      <c r="CC20" s="620"/>
      <c r="CD20" s="620"/>
      <c r="CE20" s="620"/>
      <c r="CF20" s="621"/>
    </row>
    <row r="21" spans="1:84" s="101" customFormat="1" ht="19.5" customHeight="1">
      <c r="A21" s="182"/>
      <c r="B21" s="606" t="s">
        <v>217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606"/>
      <c r="AN21" s="606"/>
      <c r="AO21" s="606"/>
      <c r="AP21" s="606"/>
      <c r="AQ21" s="606"/>
      <c r="AR21" s="606"/>
      <c r="AS21" s="606"/>
      <c r="AT21" s="606"/>
      <c r="AU21" s="606"/>
      <c r="AV21" s="607"/>
      <c r="AW21" s="616">
        <f>'Ф.2.1.'!$BF$44</f>
        <v>1</v>
      </c>
      <c r="AX21" s="617"/>
      <c r="AY21" s="617"/>
      <c r="AZ21" s="617"/>
      <c r="BA21" s="617"/>
      <c r="BB21" s="617"/>
      <c r="BC21" s="617"/>
      <c r="BD21" s="617"/>
      <c r="BE21" s="617"/>
      <c r="BF21" s="617"/>
      <c r="BG21" s="617"/>
      <c r="BH21" s="618"/>
      <c r="BI21" s="616">
        <f t="shared" si="0"/>
        <v>1</v>
      </c>
      <c r="BJ21" s="617"/>
      <c r="BK21" s="617"/>
      <c r="BL21" s="617"/>
      <c r="BM21" s="617"/>
      <c r="BN21" s="617"/>
      <c r="BO21" s="617"/>
      <c r="BP21" s="617"/>
      <c r="BQ21" s="617"/>
      <c r="BR21" s="617"/>
      <c r="BS21" s="617"/>
      <c r="BT21" s="618"/>
      <c r="BU21" s="619">
        <f t="shared" si="1"/>
        <v>1</v>
      </c>
      <c r="BV21" s="620"/>
      <c r="BW21" s="620"/>
      <c r="BX21" s="620"/>
      <c r="BY21" s="620"/>
      <c r="BZ21" s="620"/>
      <c r="CA21" s="620"/>
      <c r="CB21" s="620"/>
      <c r="CC21" s="620"/>
      <c r="CD21" s="620"/>
      <c r="CE21" s="620"/>
      <c r="CF21" s="621"/>
    </row>
    <row r="22" spans="1:84" s="101" customFormat="1" ht="19.5" customHeight="1">
      <c r="A22" s="183"/>
      <c r="B22" s="622" t="s">
        <v>195</v>
      </c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622"/>
      <c r="AO22" s="622"/>
      <c r="AP22" s="622"/>
      <c r="AQ22" s="622"/>
      <c r="AR22" s="622"/>
      <c r="AS22" s="622"/>
      <c r="AT22" s="622"/>
      <c r="AU22" s="622"/>
      <c r="AV22" s="623"/>
      <c r="AW22" s="616">
        <f>'Ф.2.1.'!$BF$47</f>
        <v>0</v>
      </c>
      <c r="AX22" s="617"/>
      <c r="AY22" s="617"/>
      <c r="AZ22" s="617"/>
      <c r="BA22" s="617"/>
      <c r="BB22" s="617"/>
      <c r="BC22" s="617"/>
      <c r="BD22" s="617"/>
      <c r="BE22" s="617"/>
      <c r="BF22" s="617"/>
      <c r="BG22" s="617"/>
      <c r="BH22" s="618"/>
      <c r="BI22" s="616">
        <f t="shared" si="0"/>
        <v>0</v>
      </c>
      <c r="BJ22" s="617"/>
      <c r="BK22" s="617"/>
      <c r="BL22" s="617"/>
      <c r="BM22" s="617"/>
      <c r="BN22" s="617"/>
      <c r="BO22" s="617"/>
      <c r="BP22" s="617"/>
      <c r="BQ22" s="617"/>
      <c r="BR22" s="617"/>
      <c r="BS22" s="617"/>
      <c r="BT22" s="618"/>
      <c r="BU22" s="619">
        <f t="shared" si="1"/>
        <v>0</v>
      </c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1"/>
    </row>
    <row r="23" spans="1:85" s="101" customFormat="1" ht="19.5" customHeight="1">
      <c r="A23" s="182"/>
      <c r="B23" s="606" t="s">
        <v>216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607"/>
      <c r="AW23" s="616">
        <f>'Ф.2.1.'!$BF$51</f>
        <v>0</v>
      </c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8"/>
      <c r="BI23" s="616">
        <f t="shared" si="0"/>
        <v>0</v>
      </c>
      <c r="BJ23" s="617"/>
      <c r="BK23" s="617"/>
      <c r="BL23" s="617"/>
      <c r="BM23" s="617"/>
      <c r="BN23" s="617"/>
      <c r="BO23" s="617"/>
      <c r="BP23" s="617"/>
      <c r="BQ23" s="617"/>
      <c r="BR23" s="617"/>
      <c r="BS23" s="617"/>
      <c r="BT23" s="618"/>
      <c r="BU23" s="616">
        <f t="shared" si="1"/>
        <v>0</v>
      </c>
      <c r="BV23" s="617"/>
      <c r="BW23" s="617"/>
      <c r="BX23" s="617"/>
      <c r="BY23" s="617"/>
      <c r="BZ23" s="617"/>
      <c r="CA23" s="617"/>
      <c r="CB23" s="617"/>
      <c r="CC23" s="617"/>
      <c r="CD23" s="617"/>
      <c r="CE23" s="617"/>
      <c r="CF23" s="618"/>
      <c r="CG23" s="189"/>
    </row>
    <row r="24" spans="1:85" s="101" customFormat="1" ht="19.5" customHeight="1">
      <c r="A24" s="182"/>
      <c r="B24" s="606" t="s">
        <v>215</v>
      </c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6"/>
      <c r="AL24" s="606"/>
      <c r="AM24" s="606"/>
      <c r="AN24" s="606"/>
      <c r="AO24" s="606"/>
      <c r="AP24" s="606"/>
      <c r="AQ24" s="606"/>
      <c r="AR24" s="606"/>
      <c r="AS24" s="606"/>
      <c r="AT24" s="606"/>
      <c r="AU24" s="606"/>
      <c r="AV24" s="607"/>
      <c r="AW24" s="616">
        <f>'Ф.2.1.'!$BF$53</f>
        <v>0</v>
      </c>
      <c r="AX24" s="617"/>
      <c r="AY24" s="617"/>
      <c r="AZ24" s="617"/>
      <c r="BA24" s="617"/>
      <c r="BB24" s="617"/>
      <c r="BC24" s="617"/>
      <c r="BD24" s="617"/>
      <c r="BE24" s="617"/>
      <c r="BF24" s="617"/>
      <c r="BG24" s="617"/>
      <c r="BH24" s="618"/>
      <c r="BI24" s="616">
        <f t="shared" si="0"/>
        <v>0</v>
      </c>
      <c r="BJ24" s="617"/>
      <c r="BK24" s="617"/>
      <c r="BL24" s="617"/>
      <c r="BM24" s="617"/>
      <c r="BN24" s="617"/>
      <c r="BO24" s="617"/>
      <c r="BP24" s="617"/>
      <c r="BQ24" s="617"/>
      <c r="BR24" s="617"/>
      <c r="BS24" s="617"/>
      <c r="BT24" s="618"/>
      <c r="BU24" s="616">
        <f t="shared" si="1"/>
        <v>0</v>
      </c>
      <c r="BV24" s="617"/>
      <c r="BW24" s="617"/>
      <c r="BX24" s="617"/>
      <c r="BY24" s="617"/>
      <c r="BZ24" s="617"/>
      <c r="CA24" s="617"/>
      <c r="CB24" s="617"/>
      <c r="CC24" s="617"/>
      <c r="CD24" s="617"/>
      <c r="CE24" s="617"/>
      <c r="CF24" s="618"/>
      <c r="CG24" s="189"/>
    </row>
    <row r="25" spans="1:85" s="101" customFormat="1" ht="19.5" customHeight="1">
      <c r="A25" s="182"/>
      <c r="B25" s="606" t="s">
        <v>214</v>
      </c>
      <c r="C25" s="606"/>
      <c r="D25" s="606"/>
      <c r="E25" s="606"/>
      <c r="F25" s="606"/>
      <c r="G25" s="606"/>
      <c r="H25" s="606"/>
      <c r="I25" s="606"/>
      <c r="J25" s="606"/>
      <c r="K25" s="606"/>
      <c r="L25" s="606"/>
      <c r="M25" s="606"/>
      <c r="N25" s="606"/>
      <c r="O25" s="606"/>
      <c r="P25" s="606"/>
      <c r="Q25" s="606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6"/>
      <c r="AG25" s="606"/>
      <c r="AH25" s="606"/>
      <c r="AI25" s="606"/>
      <c r="AJ25" s="606"/>
      <c r="AK25" s="606"/>
      <c r="AL25" s="606"/>
      <c r="AM25" s="606"/>
      <c r="AN25" s="606"/>
      <c r="AO25" s="606"/>
      <c r="AP25" s="606"/>
      <c r="AQ25" s="606"/>
      <c r="AR25" s="606"/>
      <c r="AS25" s="606"/>
      <c r="AT25" s="606"/>
      <c r="AU25" s="606"/>
      <c r="AV25" s="607"/>
      <c r="AW25" s="608">
        <f>'Ф.2.2.'!$CR$32</f>
        <v>0.45</v>
      </c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10"/>
      <c r="BI25" s="608">
        <f t="shared" si="0"/>
        <v>0.45</v>
      </c>
      <c r="BJ25" s="609"/>
      <c r="BK25" s="609"/>
      <c r="BL25" s="609"/>
      <c r="BM25" s="609"/>
      <c r="BN25" s="609"/>
      <c r="BO25" s="609"/>
      <c r="BP25" s="609"/>
      <c r="BQ25" s="609"/>
      <c r="BR25" s="609"/>
      <c r="BS25" s="609"/>
      <c r="BT25" s="610"/>
      <c r="BU25" s="608">
        <f t="shared" si="1"/>
        <v>0.45</v>
      </c>
      <c r="BV25" s="609"/>
      <c r="BW25" s="609"/>
      <c r="BX25" s="609"/>
      <c r="BY25" s="609"/>
      <c r="BZ25" s="609"/>
      <c r="CA25" s="609"/>
      <c r="CB25" s="609"/>
      <c r="CC25" s="609"/>
      <c r="CD25" s="609"/>
      <c r="CE25" s="609"/>
      <c r="CF25" s="610"/>
      <c r="CG25" s="189"/>
    </row>
    <row r="26" spans="1:85" s="101" customFormat="1" ht="19.5" customHeight="1">
      <c r="A26" s="182"/>
      <c r="B26" s="606" t="s">
        <v>213</v>
      </c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606"/>
      <c r="AK26" s="606"/>
      <c r="AL26" s="606"/>
      <c r="AM26" s="606"/>
      <c r="AN26" s="606"/>
      <c r="AO26" s="606"/>
      <c r="AP26" s="606"/>
      <c r="AQ26" s="606"/>
      <c r="AR26" s="606"/>
      <c r="AS26" s="606"/>
      <c r="AT26" s="606"/>
      <c r="AU26" s="606"/>
      <c r="AV26" s="607"/>
      <c r="AW26" s="616">
        <f>'Ф.2.2.'!$BF$12</f>
        <v>30</v>
      </c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8"/>
      <c r="BI26" s="616">
        <f t="shared" si="0"/>
        <v>30</v>
      </c>
      <c r="BJ26" s="617"/>
      <c r="BK26" s="617"/>
      <c r="BL26" s="617"/>
      <c r="BM26" s="617"/>
      <c r="BN26" s="617"/>
      <c r="BO26" s="617"/>
      <c r="BP26" s="617"/>
      <c r="BQ26" s="617"/>
      <c r="BR26" s="617"/>
      <c r="BS26" s="617"/>
      <c r="BT26" s="618"/>
      <c r="BU26" s="616">
        <f t="shared" si="1"/>
        <v>30</v>
      </c>
      <c r="BV26" s="617"/>
      <c r="BW26" s="617"/>
      <c r="BX26" s="617"/>
      <c r="BY26" s="617"/>
      <c r="BZ26" s="617"/>
      <c r="CA26" s="617"/>
      <c r="CB26" s="617"/>
      <c r="CC26" s="617"/>
      <c r="CD26" s="617"/>
      <c r="CE26" s="617"/>
      <c r="CF26" s="618"/>
      <c r="CG26" s="189"/>
    </row>
    <row r="27" spans="1:85" s="101" customFormat="1" ht="19.5" customHeight="1">
      <c r="A27" s="182"/>
      <c r="B27" s="606" t="s">
        <v>212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606"/>
      <c r="AK27" s="606"/>
      <c r="AL27" s="606"/>
      <c r="AM27" s="606"/>
      <c r="AN27" s="606"/>
      <c r="AO27" s="606"/>
      <c r="AP27" s="606"/>
      <c r="AQ27" s="606"/>
      <c r="AR27" s="606"/>
      <c r="AS27" s="606"/>
      <c r="AT27" s="606"/>
      <c r="AU27" s="606"/>
      <c r="AV27" s="607"/>
      <c r="AW27" s="616">
        <f>'Ф.2.2.'!$BF$16</f>
        <v>15</v>
      </c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8"/>
      <c r="BI27" s="616">
        <f t="shared" si="0"/>
        <v>15</v>
      </c>
      <c r="BJ27" s="617"/>
      <c r="BK27" s="617"/>
      <c r="BL27" s="617"/>
      <c r="BM27" s="617"/>
      <c r="BN27" s="617"/>
      <c r="BO27" s="617"/>
      <c r="BP27" s="617"/>
      <c r="BQ27" s="617"/>
      <c r="BR27" s="617"/>
      <c r="BS27" s="617"/>
      <c r="BT27" s="618"/>
      <c r="BU27" s="616">
        <f t="shared" si="1"/>
        <v>15</v>
      </c>
      <c r="BV27" s="617"/>
      <c r="BW27" s="617"/>
      <c r="BX27" s="617"/>
      <c r="BY27" s="617"/>
      <c r="BZ27" s="617"/>
      <c r="CA27" s="617"/>
      <c r="CB27" s="617"/>
      <c r="CC27" s="617"/>
      <c r="CD27" s="617"/>
      <c r="CE27" s="617"/>
      <c r="CF27" s="618"/>
      <c r="CG27" s="189"/>
    </row>
    <row r="28" spans="1:85" s="101" customFormat="1" ht="19.5" customHeight="1">
      <c r="A28" s="182"/>
      <c r="B28" s="606" t="s">
        <v>211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6"/>
      <c r="AI28" s="606"/>
      <c r="AJ28" s="606"/>
      <c r="AK28" s="606"/>
      <c r="AL28" s="606"/>
      <c r="AM28" s="606"/>
      <c r="AN28" s="606"/>
      <c r="AO28" s="606"/>
      <c r="AP28" s="606"/>
      <c r="AQ28" s="606"/>
      <c r="AR28" s="606"/>
      <c r="AS28" s="606"/>
      <c r="AT28" s="606"/>
      <c r="AU28" s="606"/>
      <c r="AV28" s="607"/>
      <c r="AW28" s="616">
        <f>'Ф.2.2.'!$BF$17</f>
        <v>60</v>
      </c>
      <c r="AX28" s="617"/>
      <c r="AY28" s="617"/>
      <c r="AZ28" s="617"/>
      <c r="BA28" s="617"/>
      <c r="BB28" s="617"/>
      <c r="BC28" s="617"/>
      <c r="BD28" s="617"/>
      <c r="BE28" s="617"/>
      <c r="BF28" s="617"/>
      <c r="BG28" s="617"/>
      <c r="BH28" s="618"/>
      <c r="BI28" s="616">
        <f t="shared" si="0"/>
        <v>60</v>
      </c>
      <c r="BJ28" s="617"/>
      <c r="BK28" s="617"/>
      <c r="BL28" s="617"/>
      <c r="BM28" s="617"/>
      <c r="BN28" s="617"/>
      <c r="BO28" s="617"/>
      <c r="BP28" s="617"/>
      <c r="BQ28" s="617"/>
      <c r="BR28" s="617"/>
      <c r="BS28" s="617"/>
      <c r="BT28" s="618"/>
      <c r="BU28" s="616">
        <f t="shared" si="1"/>
        <v>60</v>
      </c>
      <c r="BV28" s="617"/>
      <c r="BW28" s="617"/>
      <c r="BX28" s="617"/>
      <c r="BY28" s="617"/>
      <c r="BZ28" s="617"/>
      <c r="CA28" s="617"/>
      <c r="CB28" s="617"/>
      <c r="CC28" s="617"/>
      <c r="CD28" s="617"/>
      <c r="CE28" s="617"/>
      <c r="CF28" s="618"/>
      <c r="CG28" s="189"/>
    </row>
    <row r="29" spans="1:85" s="101" customFormat="1" ht="19.5" customHeight="1">
      <c r="A29" s="182"/>
      <c r="B29" s="606" t="s">
        <v>210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6"/>
      <c r="AF29" s="606"/>
      <c r="AG29" s="606"/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6"/>
      <c r="AU29" s="606"/>
      <c r="AV29" s="607"/>
      <c r="AW29" s="616">
        <f>'Ф.2.2.'!$BF$18</f>
        <v>0</v>
      </c>
      <c r="AX29" s="617"/>
      <c r="AY29" s="617"/>
      <c r="AZ29" s="617"/>
      <c r="BA29" s="617"/>
      <c r="BB29" s="617"/>
      <c r="BC29" s="617"/>
      <c r="BD29" s="617"/>
      <c r="BE29" s="617"/>
      <c r="BF29" s="617"/>
      <c r="BG29" s="617"/>
      <c r="BH29" s="618"/>
      <c r="BI29" s="616">
        <f t="shared" si="0"/>
        <v>0</v>
      </c>
      <c r="BJ29" s="617"/>
      <c r="BK29" s="617"/>
      <c r="BL29" s="617"/>
      <c r="BM29" s="617"/>
      <c r="BN29" s="617"/>
      <c r="BO29" s="617"/>
      <c r="BP29" s="617"/>
      <c r="BQ29" s="617"/>
      <c r="BR29" s="617"/>
      <c r="BS29" s="617"/>
      <c r="BT29" s="618"/>
      <c r="BU29" s="616">
        <f t="shared" si="1"/>
        <v>0</v>
      </c>
      <c r="BV29" s="617"/>
      <c r="BW29" s="617"/>
      <c r="BX29" s="617"/>
      <c r="BY29" s="617"/>
      <c r="BZ29" s="617"/>
      <c r="CA29" s="617"/>
      <c r="CB29" s="617"/>
      <c r="CC29" s="617"/>
      <c r="CD29" s="617"/>
      <c r="CE29" s="617"/>
      <c r="CF29" s="618"/>
      <c r="CG29" s="189"/>
    </row>
    <row r="30" spans="1:85" s="101" customFormat="1" ht="19.5" customHeight="1">
      <c r="A30" s="182"/>
      <c r="B30" s="606" t="s">
        <v>206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606"/>
      <c r="AJ30" s="606"/>
      <c r="AK30" s="606"/>
      <c r="AL30" s="606"/>
      <c r="AM30" s="606"/>
      <c r="AN30" s="606"/>
      <c r="AO30" s="606"/>
      <c r="AP30" s="606"/>
      <c r="AQ30" s="606"/>
      <c r="AR30" s="606"/>
      <c r="AS30" s="606"/>
      <c r="AT30" s="606"/>
      <c r="AU30" s="606"/>
      <c r="AV30" s="607"/>
      <c r="AW30" s="616">
        <f>'Ф.2.2.'!$BF$21</f>
        <v>0</v>
      </c>
      <c r="AX30" s="617"/>
      <c r="AY30" s="617"/>
      <c r="AZ30" s="617"/>
      <c r="BA30" s="617"/>
      <c r="BB30" s="617"/>
      <c r="BC30" s="617"/>
      <c r="BD30" s="617"/>
      <c r="BE30" s="617"/>
      <c r="BF30" s="617"/>
      <c r="BG30" s="617"/>
      <c r="BH30" s="618"/>
      <c r="BI30" s="616">
        <f t="shared" si="0"/>
        <v>0</v>
      </c>
      <c r="BJ30" s="617"/>
      <c r="BK30" s="617"/>
      <c r="BL30" s="617"/>
      <c r="BM30" s="617"/>
      <c r="BN30" s="617"/>
      <c r="BO30" s="617"/>
      <c r="BP30" s="617"/>
      <c r="BQ30" s="617"/>
      <c r="BR30" s="617"/>
      <c r="BS30" s="617"/>
      <c r="BT30" s="618"/>
      <c r="BU30" s="616">
        <f t="shared" si="1"/>
        <v>0</v>
      </c>
      <c r="BV30" s="617"/>
      <c r="BW30" s="617"/>
      <c r="BX30" s="617"/>
      <c r="BY30" s="617"/>
      <c r="BZ30" s="617"/>
      <c r="CA30" s="617"/>
      <c r="CB30" s="617"/>
      <c r="CC30" s="617"/>
      <c r="CD30" s="617"/>
      <c r="CE30" s="617"/>
      <c r="CF30" s="618"/>
      <c r="CG30" s="189"/>
    </row>
    <row r="31" spans="1:85" s="101" customFormat="1" ht="19.5" customHeight="1">
      <c r="A31" s="183"/>
      <c r="B31" s="622" t="s">
        <v>200</v>
      </c>
      <c r="C31" s="622"/>
      <c r="D31" s="622"/>
      <c r="E31" s="622"/>
      <c r="F31" s="622"/>
      <c r="G31" s="622"/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3"/>
      <c r="AW31" s="616">
        <f>'Ф.2.2.'!$BF$24</f>
        <v>1</v>
      </c>
      <c r="AX31" s="617"/>
      <c r="AY31" s="617"/>
      <c r="AZ31" s="617"/>
      <c r="BA31" s="617"/>
      <c r="BB31" s="617"/>
      <c r="BC31" s="617"/>
      <c r="BD31" s="617"/>
      <c r="BE31" s="617"/>
      <c r="BF31" s="617"/>
      <c r="BG31" s="617"/>
      <c r="BH31" s="618"/>
      <c r="BI31" s="616">
        <f t="shared" si="0"/>
        <v>1</v>
      </c>
      <c r="BJ31" s="617"/>
      <c r="BK31" s="617"/>
      <c r="BL31" s="617"/>
      <c r="BM31" s="617"/>
      <c r="BN31" s="617"/>
      <c r="BO31" s="617"/>
      <c r="BP31" s="617"/>
      <c r="BQ31" s="617"/>
      <c r="BR31" s="617"/>
      <c r="BS31" s="617"/>
      <c r="BT31" s="618"/>
      <c r="BU31" s="616">
        <f t="shared" si="1"/>
        <v>1</v>
      </c>
      <c r="BV31" s="617"/>
      <c r="BW31" s="617"/>
      <c r="BX31" s="617"/>
      <c r="BY31" s="617"/>
      <c r="BZ31" s="617"/>
      <c r="CA31" s="617"/>
      <c r="CB31" s="617"/>
      <c r="CC31" s="617"/>
      <c r="CD31" s="617"/>
      <c r="CE31" s="617"/>
      <c r="CF31" s="618"/>
      <c r="CG31" s="189"/>
    </row>
    <row r="32" spans="1:85" s="101" customFormat="1" ht="19.5" customHeight="1">
      <c r="A32" s="182"/>
      <c r="B32" s="606" t="s">
        <v>209</v>
      </c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6"/>
      <c r="AO32" s="606"/>
      <c r="AP32" s="606"/>
      <c r="AQ32" s="606"/>
      <c r="AR32" s="606"/>
      <c r="AS32" s="606"/>
      <c r="AT32" s="606"/>
      <c r="AU32" s="606"/>
      <c r="AV32" s="607"/>
      <c r="AW32" s="616">
        <f>'Ф.2.2.'!$BF$26</f>
        <v>0</v>
      </c>
      <c r="AX32" s="617"/>
      <c r="AY32" s="617"/>
      <c r="AZ32" s="617"/>
      <c r="BA32" s="617"/>
      <c r="BB32" s="617"/>
      <c r="BC32" s="617"/>
      <c r="BD32" s="617"/>
      <c r="BE32" s="617"/>
      <c r="BF32" s="617"/>
      <c r="BG32" s="617"/>
      <c r="BH32" s="618"/>
      <c r="BI32" s="616">
        <f t="shared" si="0"/>
        <v>0</v>
      </c>
      <c r="BJ32" s="617"/>
      <c r="BK32" s="617"/>
      <c r="BL32" s="617"/>
      <c r="BM32" s="617"/>
      <c r="BN32" s="617"/>
      <c r="BO32" s="617"/>
      <c r="BP32" s="617"/>
      <c r="BQ32" s="617"/>
      <c r="BR32" s="617"/>
      <c r="BS32" s="617"/>
      <c r="BT32" s="618"/>
      <c r="BU32" s="616">
        <f t="shared" si="1"/>
        <v>0</v>
      </c>
      <c r="BV32" s="617"/>
      <c r="BW32" s="617"/>
      <c r="BX32" s="617"/>
      <c r="BY32" s="617"/>
      <c r="BZ32" s="617"/>
      <c r="CA32" s="617"/>
      <c r="CB32" s="617"/>
      <c r="CC32" s="617"/>
      <c r="CD32" s="617"/>
      <c r="CE32" s="617"/>
      <c r="CF32" s="618"/>
      <c r="CG32" s="189"/>
    </row>
    <row r="33" spans="1:85" s="101" customFormat="1" ht="19.5" customHeight="1">
      <c r="A33" s="182"/>
      <c r="B33" s="606" t="s">
        <v>196</v>
      </c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6"/>
      <c r="AF33" s="606"/>
      <c r="AG33" s="606"/>
      <c r="AH33" s="606"/>
      <c r="AI33" s="606"/>
      <c r="AJ33" s="606"/>
      <c r="AK33" s="606"/>
      <c r="AL33" s="606"/>
      <c r="AM33" s="606"/>
      <c r="AN33" s="606"/>
      <c r="AO33" s="606"/>
      <c r="AP33" s="606"/>
      <c r="AQ33" s="606"/>
      <c r="AR33" s="606"/>
      <c r="AS33" s="606"/>
      <c r="AT33" s="606"/>
      <c r="AU33" s="606"/>
      <c r="AV33" s="607"/>
      <c r="AW33" s="616">
        <f>'Ф.2.2.'!$BF$30</f>
        <v>0</v>
      </c>
      <c r="AX33" s="617"/>
      <c r="AY33" s="617"/>
      <c r="AZ33" s="617"/>
      <c r="BA33" s="617"/>
      <c r="BB33" s="617"/>
      <c r="BC33" s="617"/>
      <c r="BD33" s="617"/>
      <c r="BE33" s="617"/>
      <c r="BF33" s="617"/>
      <c r="BG33" s="617"/>
      <c r="BH33" s="618"/>
      <c r="BI33" s="616">
        <f t="shared" si="0"/>
        <v>0</v>
      </c>
      <c r="BJ33" s="617"/>
      <c r="BK33" s="617"/>
      <c r="BL33" s="617"/>
      <c r="BM33" s="617"/>
      <c r="BN33" s="617"/>
      <c r="BO33" s="617"/>
      <c r="BP33" s="617"/>
      <c r="BQ33" s="617"/>
      <c r="BR33" s="617"/>
      <c r="BS33" s="617"/>
      <c r="BT33" s="618"/>
      <c r="BU33" s="616">
        <f t="shared" si="1"/>
        <v>0</v>
      </c>
      <c r="BV33" s="617"/>
      <c r="BW33" s="617"/>
      <c r="BX33" s="617"/>
      <c r="BY33" s="617"/>
      <c r="BZ33" s="617"/>
      <c r="CA33" s="617"/>
      <c r="CB33" s="617"/>
      <c r="CC33" s="617"/>
      <c r="CD33" s="617"/>
      <c r="CE33" s="617"/>
      <c r="CF33" s="618"/>
      <c r="CG33" s="189"/>
    </row>
    <row r="34" spans="1:84" s="101" customFormat="1" ht="19.5" customHeight="1">
      <c r="A34" s="182"/>
      <c r="B34" s="606" t="s">
        <v>208</v>
      </c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6"/>
      <c r="AK34" s="606"/>
      <c r="AL34" s="606"/>
      <c r="AM34" s="606"/>
      <c r="AN34" s="606"/>
      <c r="AO34" s="606"/>
      <c r="AP34" s="606"/>
      <c r="AQ34" s="606"/>
      <c r="AR34" s="606"/>
      <c r="AS34" s="606"/>
      <c r="AT34" s="606"/>
      <c r="AU34" s="606"/>
      <c r="AV34" s="607"/>
      <c r="AW34" s="608">
        <f>'Ф.2.3.'!$CQ$47</f>
        <v>2.134</v>
      </c>
      <c r="AX34" s="609"/>
      <c r="AY34" s="609"/>
      <c r="AZ34" s="609"/>
      <c r="BA34" s="609"/>
      <c r="BB34" s="609"/>
      <c r="BC34" s="609"/>
      <c r="BD34" s="609"/>
      <c r="BE34" s="609"/>
      <c r="BF34" s="609"/>
      <c r="BG34" s="609"/>
      <c r="BH34" s="610"/>
      <c r="BI34" s="608">
        <f t="shared" si="0"/>
        <v>2.134</v>
      </c>
      <c r="BJ34" s="609"/>
      <c r="BK34" s="609"/>
      <c r="BL34" s="609"/>
      <c r="BM34" s="609"/>
      <c r="BN34" s="609"/>
      <c r="BO34" s="609"/>
      <c r="BP34" s="609"/>
      <c r="BQ34" s="609"/>
      <c r="BR34" s="609"/>
      <c r="BS34" s="609"/>
      <c r="BT34" s="610"/>
      <c r="BU34" s="611">
        <f t="shared" si="1"/>
        <v>2.134</v>
      </c>
      <c r="BV34" s="612"/>
      <c r="BW34" s="612"/>
      <c r="BX34" s="612"/>
      <c r="BY34" s="612"/>
      <c r="BZ34" s="612"/>
      <c r="CA34" s="612"/>
      <c r="CB34" s="612"/>
      <c r="CC34" s="612"/>
      <c r="CD34" s="612"/>
      <c r="CE34" s="612"/>
      <c r="CF34" s="613"/>
    </row>
    <row r="35" spans="1:84" s="101" customFormat="1" ht="19.5" customHeight="1">
      <c r="A35" s="182"/>
      <c r="B35" s="606" t="s">
        <v>207</v>
      </c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606"/>
      <c r="AJ35" s="606"/>
      <c r="AK35" s="606"/>
      <c r="AL35" s="606"/>
      <c r="AM35" s="606"/>
      <c r="AN35" s="606"/>
      <c r="AO35" s="606"/>
      <c r="AP35" s="606"/>
      <c r="AQ35" s="606"/>
      <c r="AR35" s="606"/>
      <c r="AS35" s="606"/>
      <c r="AT35" s="606"/>
      <c r="AU35" s="606"/>
      <c r="AV35" s="607"/>
      <c r="AW35" s="616">
        <f>'Ф.2.3.'!$BE$10</f>
        <v>1</v>
      </c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8"/>
      <c r="BI35" s="616">
        <f t="shared" si="0"/>
        <v>1</v>
      </c>
      <c r="BJ35" s="617"/>
      <c r="BK35" s="617"/>
      <c r="BL35" s="617"/>
      <c r="BM35" s="617"/>
      <c r="BN35" s="617"/>
      <c r="BO35" s="617"/>
      <c r="BP35" s="617"/>
      <c r="BQ35" s="617"/>
      <c r="BR35" s="617"/>
      <c r="BS35" s="617"/>
      <c r="BT35" s="618"/>
      <c r="BU35" s="619">
        <f t="shared" si="1"/>
        <v>1</v>
      </c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1"/>
    </row>
    <row r="36" spans="1:84" s="101" customFormat="1" ht="19.5" customHeight="1">
      <c r="A36" s="182"/>
      <c r="B36" s="606" t="s">
        <v>206</v>
      </c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  <c r="AC36" s="606"/>
      <c r="AD36" s="606"/>
      <c r="AE36" s="606"/>
      <c r="AF36" s="606"/>
      <c r="AG36" s="606"/>
      <c r="AH36" s="606"/>
      <c r="AI36" s="606"/>
      <c r="AJ36" s="606"/>
      <c r="AK36" s="606"/>
      <c r="AL36" s="606"/>
      <c r="AM36" s="606"/>
      <c r="AN36" s="606"/>
      <c r="AO36" s="606"/>
      <c r="AP36" s="606"/>
      <c r="AQ36" s="606"/>
      <c r="AR36" s="606"/>
      <c r="AS36" s="606"/>
      <c r="AT36" s="606"/>
      <c r="AU36" s="606"/>
      <c r="AV36" s="607"/>
      <c r="AW36" s="616">
        <f>'Ф.2.3.'!$BE$14</f>
        <v>0</v>
      </c>
      <c r="AX36" s="617"/>
      <c r="AY36" s="617"/>
      <c r="AZ36" s="617"/>
      <c r="BA36" s="617"/>
      <c r="BB36" s="617"/>
      <c r="BC36" s="617"/>
      <c r="BD36" s="617"/>
      <c r="BE36" s="617"/>
      <c r="BF36" s="617"/>
      <c r="BG36" s="617"/>
      <c r="BH36" s="618"/>
      <c r="BI36" s="616">
        <f t="shared" si="0"/>
        <v>0</v>
      </c>
      <c r="BJ36" s="617"/>
      <c r="BK36" s="617"/>
      <c r="BL36" s="617"/>
      <c r="BM36" s="617"/>
      <c r="BN36" s="617"/>
      <c r="BO36" s="617"/>
      <c r="BP36" s="617"/>
      <c r="BQ36" s="617"/>
      <c r="BR36" s="617"/>
      <c r="BS36" s="617"/>
      <c r="BT36" s="618"/>
      <c r="BU36" s="619">
        <f t="shared" si="1"/>
        <v>0</v>
      </c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1"/>
    </row>
    <row r="37" spans="1:84" s="101" customFormat="1" ht="19.5" customHeight="1">
      <c r="A37" s="182"/>
      <c r="B37" s="606" t="s">
        <v>205</v>
      </c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606"/>
      <c r="AJ37" s="606"/>
      <c r="AK37" s="606"/>
      <c r="AL37" s="606"/>
      <c r="AM37" s="606"/>
      <c r="AN37" s="606"/>
      <c r="AO37" s="606"/>
      <c r="AP37" s="606"/>
      <c r="AQ37" s="606"/>
      <c r="AR37" s="606"/>
      <c r="AS37" s="606"/>
      <c r="AT37" s="606"/>
      <c r="AU37" s="606"/>
      <c r="AV37" s="607"/>
      <c r="AW37" s="616">
        <f>'Ф.2.3.'!$BE$16</f>
        <v>0</v>
      </c>
      <c r="AX37" s="617"/>
      <c r="AY37" s="617"/>
      <c r="AZ37" s="617"/>
      <c r="BA37" s="617"/>
      <c r="BB37" s="617"/>
      <c r="BC37" s="617"/>
      <c r="BD37" s="617"/>
      <c r="BE37" s="617"/>
      <c r="BF37" s="617"/>
      <c r="BG37" s="617"/>
      <c r="BH37" s="618"/>
      <c r="BI37" s="616">
        <f t="shared" si="0"/>
        <v>0</v>
      </c>
      <c r="BJ37" s="617"/>
      <c r="BK37" s="617"/>
      <c r="BL37" s="617"/>
      <c r="BM37" s="617"/>
      <c r="BN37" s="617"/>
      <c r="BO37" s="617"/>
      <c r="BP37" s="617"/>
      <c r="BQ37" s="617"/>
      <c r="BR37" s="617"/>
      <c r="BS37" s="617"/>
      <c r="BT37" s="618"/>
      <c r="BU37" s="619">
        <f t="shared" si="1"/>
        <v>0</v>
      </c>
      <c r="BV37" s="620"/>
      <c r="BW37" s="620"/>
      <c r="BX37" s="620"/>
      <c r="BY37" s="620"/>
      <c r="BZ37" s="620"/>
      <c r="CA37" s="620"/>
      <c r="CB37" s="620"/>
      <c r="CC37" s="620"/>
      <c r="CD37" s="620"/>
      <c r="CE37" s="620"/>
      <c r="CF37" s="621"/>
    </row>
    <row r="38" spans="1:84" s="101" customFormat="1" ht="19.5" customHeight="1">
      <c r="A38" s="182"/>
      <c r="B38" s="606" t="s">
        <v>204</v>
      </c>
      <c r="C38" s="606"/>
      <c r="D38" s="606"/>
      <c r="E38" s="606"/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  <c r="AR38" s="606"/>
      <c r="AS38" s="606"/>
      <c r="AT38" s="606"/>
      <c r="AU38" s="606"/>
      <c r="AV38" s="607"/>
      <c r="AW38" s="616">
        <f>'Ф.2.3.'!$BE$18</f>
        <v>0</v>
      </c>
      <c r="AX38" s="617"/>
      <c r="AY38" s="617"/>
      <c r="AZ38" s="617"/>
      <c r="BA38" s="617"/>
      <c r="BB38" s="617"/>
      <c r="BC38" s="617"/>
      <c r="BD38" s="617"/>
      <c r="BE38" s="617"/>
      <c r="BF38" s="617"/>
      <c r="BG38" s="617"/>
      <c r="BH38" s="618"/>
      <c r="BI38" s="616">
        <f t="shared" si="0"/>
        <v>0</v>
      </c>
      <c r="BJ38" s="617"/>
      <c r="BK38" s="617"/>
      <c r="BL38" s="617"/>
      <c r="BM38" s="617"/>
      <c r="BN38" s="617"/>
      <c r="BO38" s="617"/>
      <c r="BP38" s="617"/>
      <c r="BQ38" s="617"/>
      <c r="BR38" s="617"/>
      <c r="BS38" s="617"/>
      <c r="BT38" s="618"/>
      <c r="BU38" s="619">
        <f t="shared" si="1"/>
        <v>0</v>
      </c>
      <c r="BV38" s="620"/>
      <c r="BW38" s="620"/>
      <c r="BX38" s="620"/>
      <c r="BY38" s="620"/>
      <c r="BZ38" s="620"/>
      <c r="CA38" s="620"/>
      <c r="CB38" s="620"/>
      <c r="CC38" s="620"/>
      <c r="CD38" s="620"/>
      <c r="CE38" s="620"/>
      <c r="CF38" s="621"/>
    </row>
    <row r="39" spans="1:84" s="101" customFormat="1" ht="19.5" customHeight="1">
      <c r="A39" s="182"/>
      <c r="B39" s="606" t="s">
        <v>203</v>
      </c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6"/>
      <c r="AD39" s="606"/>
      <c r="AE39" s="606"/>
      <c r="AF39" s="606"/>
      <c r="AG39" s="606"/>
      <c r="AH39" s="606"/>
      <c r="AI39" s="606"/>
      <c r="AJ39" s="606"/>
      <c r="AK39" s="606"/>
      <c r="AL39" s="606"/>
      <c r="AM39" s="606"/>
      <c r="AN39" s="606"/>
      <c r="AO39" s="606"/>
      <c r="AP39" s="606"/>
      <c r="AQ39" s="606"/>
      <c r="AR39" s="606"/>
      <c r="AS39" s="606"/>
      <c r="AT39" s="606"/>
      <c r="AU39" s="606"/>
      <c r="AV39" s="607"/>
      <c r="AW39" s="616">
        <f>'Ф.2.3.'!$BE$20</f>
        <v>0</v>
      </c>
      <c r="AX39" s="617"/>
      <c r="AY39" s="617"/>
      <c r="AZ39" s="617"/>
      <c r="BA39" s="617"/>
      <c r="BB39" s="617"/>
      <c r="BC39" s="617"/>
      <c r="BD39" s="617"/>
      <c r="BE39" s="617"/>
      <c r="BF39" s="617"/>
      <c r="BG39" s="617"/>
      <c r="BH39" s="618"/>
      <c r="BI39" s="616">
        <f t="shared" si="0"/>
        <v>0</v>
      </c>
      <c r="BJ39" s="617"/>
      <c r="BK39" s="617"/>
      <c r="BL39" s="617"/>
      <c r="BM39" s="617"/>
      <c r="BN39" s="617"/>
      <c r="BO39" s="617"/>
      <c r="BP39" s="617"/>
      <c r="BQ39" s="617"/>
      <c r="BR39" s="617"/>
      <c r="BS39" s="617"/>
      <c r="BT39" s="618"/>
      <c r="BU39" s="619">
        <f t="shared" si="1"/>
        <v>0</v>
      </c>
      <c r="BV39" s="620"/>
      <c r="BW39" s="620"/>
      <c r="BX39" s="620"/>
      <c r="BY39" s="620"/>
      <c r="BZ39" s="620"/>
      <c r="CA39" s="620"/>
      <c r="CB39" s="620"/>
      <c r="CC39" s="620"/>
      <c r="CD39" s="620"/>
      <c r="CE39" s="620"/>
      <c r="CF39" s="621"/>
    </row>
    <row r="40" spans="1:84" s="101" customFormat="1" ht="19.5" customHeight="1">
      <c r="A40" s="182"/>
      <c r="B40" s="606" t="s">
        <v>202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6"/>
      <c r="U40" s="606"/>
      <c r="V40" s="606"/>
      <c r="W40" s="606"/>
      <c r="X40" s="606"/>
      <c r="Y40" s="606"/>
      <c r="Z40" s="606"/>
      <c r="AA40" s="606"/>
      <c r="AB40" s="606"/>
      <c r="AC40" s="606"/>
      <c r="AD40" s="606"/>
      <c r="AE40" s="606"/>
      <c r="AF40" s="606"/>
      <c r="AG40" s="606"/>
      <c r="AH40" s="606"/>
      <c r="AI40" s="606"/>
      <c r="AJ40" s="606"/>
      <c r="AK40" s="606"/>
      <c r="AL40" s="606"/>
      <c r="AM40" s="606"/>
      <c r="AN40" s="606"/>
      <c r="AO40" s="606"/>
      <c r="AP40" s="606"/>
      <c r="AQ40" s="606"/>
      <c r="AR40" s="606"/>
      <c r="AS40" s="606"/>
      <c r="AT40" s="606"/>
      <c r="AU40" s="606"/>
      <c r="AV40" s="607"/>
      <c r="AW40" s="616">
        <f>'Ф.2.3.'!$BE$22</f>
        <v>0</v>
      </c>
      <c r="AX40" s="617"/>
      <c r="AY40" s="617"/>
      <c r="AZ40" s="617"/>
      <c r="BA40" s="617"/>
      <c r="BB40" s="617"/>
      <c r="BC40" s="617"/>
      <c r="BD40" s="617"/>
      <c r="BE40" s="617"/>
      <c r="BF40" s="617"/>
      <c r="BG40" s="617"/>
      <c r="BH40" s="618"/>
      <c r="BI40" s="616">
        <f t="shared" si="0"/>
        <v>0</v>
      </c>
      <c r="BJ40" s="617"/>
      <c r="BK40" s="617"/>
      <c r="BL40" s="617"/>
      <c r="BM40" s="617"/>
      <c r="BN40" s="617"/>
      <c r="BO40" s="617"/>
      <c r="BP40" s="617"/>
      <c r="BQ40" s="617"/>
      <c r="BR40" s="617"/>
      <c r="BS40" s="617"/>
      <c r="BT40" s="618"/>
      <c r="BU40" s="619">
        <f t="shared" si="1"/>
        <v>0</v>
      </c>
      <c r="BV40" s="620"/>
      <c r="BW40" s="620"/>
      <c r="BX40" s="620"/>
      <c r="BY40" s="620"/>
      <c r="BZ40" s="620"/>
      <c r="CA40" s="620"/>
      <c r="CB40" s="620"/>
      <c r="CC40" s="620"/>
      <c r="CD40" s="620"/>
      <c r="CE40" s="620"/>
      <c r="CF40" s="621"/>
    </row>
    <row r="41" spans="1:84" s="101" customFormat="1" ht="19.5" customHeight="1">
      <c r="A41" s="182"/>
      <c r="B41" s="606" t="s">
        <v>201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  <c r="AR41" s="606"/>
      <c r="AS41" s="606"/>
      <c r="AT41" s="606"/>
      <c r="AU41" s="606"/>
      <c r="AV41" s="607"/>
      <c r="AW41" s="616">
        <f>'Ф.2.3.'!$BE$24</f>
        <v>4</v>
      </c>
      <c r="AX41" s="617"/>
      <c r="AY41" s="617"/>
      <c r="AZ41" s="617"/>
      <c r="BA41" s="617"/>
      <c r="BB41" s="617"/>
      <c r="BC41" s="617"/>
      <c r="BD41" s="617"/>
      <c r="BE41" s="617"/>
      <c r="BF41" s="617"/>
      <c r="BG41" s="617"/>
      <c r="BH41" s="618"/>
      <c r="BI41" s="616">
        <f t="shared" si="0"/>
        <v>4</v>
      </c>
      <c r="BJ41" s="617"/>
      <c r="BK41" s="617"/>
      <c r="BL41" s="617"/>
      <c r="BM41" s="617"/>
      <c r="BN41" s="617"/>
      <c r="BO41" s="617"/>
      <c r="BP41" s="617"/>
      <c r="BQ41" s="617"/>
      <c r="BR41" s="617"/>
      <c r="BS41" s="617"/>
      <c r="BT41" s="618"/>
      <c r="BU41" s="619">
        <f t="shared" si="1"/>
        <v>4</v>
      </c>
      <c r="BV41" s="620"/>
      <c r="BW41" s="620"/>
      <c r="BX41" s="620"/>
      <c r="BY41" s="620"/>
      <c r="BZ41" s="620"/>
      <c r="CA41" s="620"/>
      <c r="CB41" s="620"/>
      <c r="CC41" s="620"/>
      <c r="CD41" s="620"/>
      <c r="CE41" s="620"/>
      <c r="CF41" s="621"/>
    </row>
    <row r="42" spans="1:84" s="101" customFormat="1" ht="19.5" customHeight="1">
      <c r="A42" s="182"/>
      <c r="B42" s="606" t="s">
        <v>200</v>
      </c>
      <c r="C42" s="606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06"/>
      <c r="AJ42" s="606"/>
      <c r="AK42" s="606"/>
      <c r="AL42" s="606"/>
      <c r="AM42" s="606"/>
      <c r="AN42" s="606"/>
      <c r="AO42" s="606"/>
      <c r="AP42" s="606"/>
      <c r="AQ42" s="606"/>
      <c r="AR42" s="606"/>
      <c r="AS42" s="606"/>
      <c r="AT42" s="606"/>
      <c r="AU42" s="606"/>
      <c r="AV42" s="607"/>
      <c r="AW42" s="616">
        <f>'Ф.2.3.'!$BE$29</f>
        <v>2</v>
      </c>
      <c r="AX42" s="617"/>
      <c r="AY42" s="617"/>
      <c r="AZ42" s="617"/>
      <c r="BA42" s="617"/>
      <c r="BB42" s="617"/>
      <c r="BC42" s="617"/>
      <c r="BD42" s="617"/>
      <c r="BE42" s="617"/>
      <c r="BF42" s="617"/>
      <c r="BG42" s="617"/>
      <c r="BH42" s="618"/>
      <c r="BI42" s="616">
        <f t="shared" si="0"/>
        <v>2</v>
      </c>
      <c r="BJ42" s="617"/>
      <c r="BK42" s="617"/>
      <c r="BL42" s="617"/>
      <c r="BM42" s="617"/>
      <c r="BN42" s="617"/>
      <c r="BO42" s="617"/>
      <c r="BP42" s="617"/>
      <c r="BQ42" s="617"/>
      <c r="BR42" s="617"/>
      <c r="BS42" s="617"/>
      <c r="BT42" s="618"/>
      <c r="BU42" s="619">
        <f t="shared" si="1"/>
        <v>2</v>
      </c>
      <c r="BV42" s="620"/>
      <c r="BW42" s="620"/>
      <c r="BX42" s="620"/>
      <c r="BY42" s="620"/>
      <c r="BZ42" s="620"/>
      <c r="CA42" s="620"/>
      <c r="CB42" s="620"/>
      <c r="CC42" s="620"/>
      <c r="CD42" s="620"/>
      <c r="CE42" s="620"/>
      <c r="CF42" s="621"/>
    </row>
    <row r="43" spans="1:84" s="101" customFormat="1" ht="19.5" customHeight="1">
      <c r="A43" s="182"/>
      <c r="B43" s="606" t="s">
        <v>199</v>
      </c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606"/>
      <c r="AL43" s="606"/>
      <c r="AM43" s="606"/>
      <c r="AN43" s="606"/>
      <c r="AO43" s="606"/>
      <c r="AP43" s="606"/>
      <c r="AQ43" s="606"/>
      <c r="AR43" s="606"/>
      <c r="AS43" s="606"/>
      <c r="AT43" s="606"/>
      <c r="AU43" s="606"/>
      <c r="AV43" s="607"/>
      <c r="AW43" s="616">
        <f>'Ф.2.3.'!$BE$33</f>
        <v>0</v>
      </c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8"/>
      <c r="BI43" s="616">
        <f t="shared" si="0"/>
        <v>0</v>
      </c>
      <c r="BJ43" s="617"/>
      <c r="BK43" s="617"/>
      <c r="BL43" s="617"/>
      <c r="BM43" s="617"/>
      <c r="BN43" s="617"/>
      <c r="BO43" s="617"/>
      <c r="BP43" s="617"/>
      <c r="BQ43" s="617"/>
      <c r="BR43" s="617"/>
      <c r="BS43" s="617"/>
      <c r="BT43" s="618"/>
      <c r="BU43" s="619">
        <f t="shared" si="1"/>
        <v>0</v>
      </c>
      <c r="BV43" s="620"/>
      <c r="BW43" s="620"/>
      <c r="BX43" s="620"/>
      <c r="BY43" s="620"/>
      <c r="BZ43" s="620"/>
      <c r="CA43" s="620"/>
      <c r="CB43" s="620"/>
      <c r="CC43" s="620"/>
      <c r="CD43" s="620"/>
      <c r="CE43" s="620"/>
      <c r="CF43" s="621"/>
    </row>
    <row r="44" spans="1:84" s="101" customFormat="1" ht="19.5" customHeight="1">
      <c r="A44" s="182"/>
      <c r="B44" s="606" t="s">
        <v>198</v>
      </c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  <c r="AG44" s="606"/>
      <c r="AH44" s="606"/>
      <c r="AI44" s="606"/>
      <c r="AJ44" s="606"/>
      <c r="AK44" s="606"/>
      <c r="AL44" s="606"/>
      <c r="AM44" s="606"/>
      <c r="AN44" s="606"/>
      <c r="AO44" s="606"/>
      <c r="AP44" s="606"/>
      <c r="AQ44" s="606"/>
      <c r="AR44" s="606"/>
      <c r="AS44" s="606"/>
      <c r="AT44" s="606"/>
      <c r="AU44" s="606"/>
      <c r="AV44" s="607"/>
      <c r="AW44" s="616">
        <f>'Ф.2.3.'!$BE$34</f>
        <v>0.005</v>
      </c>
      <c r="AX44" s="617"/>
      <c r="AY44" s="617"/>
      <c r="AZ44" s="617"/>
      <c r="BA44" s="617"/>
      <c r="BB44" s="617"/>
      <c r="BC44" s="617"/>
      <c r="BD44" s="617"/>
      <c r="BE44" s="617"/>
      <c r="BF44" s="617"/>
      <c r="BG44" s="617"/>
      <c r="BH44" s="618"/>
      <c r="BI44" s="616">
        <f t="shared" si="0"/>
        <v>0.005</v>
      </c>
      <c r="BJ44" s="617"/>
      <c r="BK44" s="617"/>
      <c r="BL44" s="617"/>
      <c r="BM44" s="617"/>
      <c r="BN44" s="617"/>
      <c r="BO44" s="617"/>
      <c r="BP44" s="617"/>
      <c r="BQ44" s="617"/>
      <c r="BR44" s="617"/>
      <c r="BS44" s="617"/>
      <c r="BT44" s="618"/>
      <c r="BU44" s="619">
        <f t="shared" si="1"/>
        <v>0.005</v>
      </c>
      <c r="BV44" s="620"/>
      <c r="BW44" s="620"/>
      <c r="BX44" s="620"/>
      <c r="BY44" s="620"/>
      <c r="BZ44" s="620"/>
      <c r="CA44" s="620"/>
      <c r="CB44" s="620"/>
      <c r="CC44" s="620"/>
      <c r="CD44" s="620"/>
      <c r="CE44" s="620"/>
      <c r="CF44" s="621"/>
    </row>
    <row r="45" spans="1:84" s="101" customFormat="1" ht="19.5" customHeight="1">
      <c r="A45" s="182"/>
      <c r="B45" s="606" t="s">
        <v>197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7"/>
      <c r="AW45" s="616">
        <f>'Ф.2.3.'!$BE$35</f>
        <v>0</v>
      </c>
      <c r="AX45" s="617"/>
      <c r="AY45" s="617"/>
      <c r="AZ45" s="617"/>
      <c r="BA45" s="617"/>
      <c r="BB45" s="617"/>
      <c r="BC45" s="617"/>
      <c r="BD45" s="617"/>
      <c r="BE45" s="617"/>
      <c r="BF45" s="617"/>
      <c r="BG45" s="617"/>
      <c r="BH45" s="618"/>
      <c r="BI45" s="616">
        <f t="shared" si="0"/>
        <v>0</v>
      </c>
      <c r="BJ45" s="617"/>
      <c r="BK45" s="617"/>
      <c r="BL45" s="617"/>
      <c r="BM45" s="617"/>
      <c r="BN45" s="617"/>
      <c r="BO45" s="617"/>
      <c r="BP45" s="617"/>
      <c r="BQ45" s="617"/>
      <c r="BR45" s="617"/>
      <c r="BS45" s="617"/>
      <c r="BT45" s="618"/>
      <c r="BU45" s="619">
        <f t="shared" si="1"/>
        <v>0</v>
      </c>
      <c r="BV45" s="620"/>
      <c r="BW45" s="620"/>
      <c r="BX45" s="620"/>
      <c r="BY45" s="620"/>
      <c r="BZ45" s="620"/>
      <c r="CA45" s="620"/>
      <c r="CB45" s="620"/>
      <c r="CC45" s="620"/>
      <c r="CD45" s="620"/>
      <c r="CE45" s="620"/>
      <c r="CF45" s="621"/>
    </row>
    <row r="46" spans="1:84" s="101" customFormat="1" ht="19.5" customHeight="1">
      <c r="A46" s="182"/>
      <c r="B46" s="606" t="s">
        <v>196</v>
      </c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606"/>
      <c r="V46" s="606"/>
      <c r="W46" s="606"/>
      <c r="X46" s="606"/>
      <c r="Y46" s="606"/>
      <c r="Z46" s="606"/>
      <c r="AA46" s="606"/>
      <c r="AB46" s="606"/>
      <c r="AC46" s="606"/>
      <c r="AD46" s="606"/>
      <c r="AE46" s="606"/>
      <c r="AF46" s="606"/>
      <c r="AG46" s="606"/>
      <c r="AH46" s="606"/>
      <c r="AI46" s="606"/>
      <c r="AJ46" s="606"/>
      <c r="AK46" s="606"/>
      <c r="AL46" s="606"/>
      <c r="AM46" s="606"/>
      <c r="AN46" s="606"/>
      <c r="AO46" s="606"/>
      <c r="AP46" s="606"/>
      <c r="AQ46" s="606"/>
      <c r="AR46" s="606"/>
      <c r="AS46" s="606"/>
      <c r="AT46" s="606"/>
      <c r="AU46" s="606"/>
      <c r="AV46" s="607"/>
      <c r="AW46" s="616">
        <f>'Ф.2.3.'!$BE$38</f>
        <v>0</v>
      </c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8"/>
      <c r="BI46" s="616">
        <f t="shared" si="0"/>
        <v>0</v>
      </c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8"/>
      <c r="BU46" s="619">
        <f t="shared" si="1"/>
        <v>0</v>
      </c>
      <c r="BV46" s="620"/>
      <c r="BW46" s="620"/>
      <c r="BX46" s="620"/>
      <c r="BY46" s="620"/>
      <c r="BZ46" s="620"/>
      <c r="CA46" s="620"/>
      <c r="CB46" s="620"/>
      <c r="CC46" s="620"/>
      <c r="CD46" s="620"/>
      <c r="CE46" s="620"/>
      <c r="CF46" s="621"/>
    </row>
    <row r="47" spans="1:84" s="101" customFormat="1" ht="19.5" customHeight="1">
      <c r="A47" s="182"/>
      <c r="B47" s="606" t="s">
        <v>195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606"/>
      <c r="AH47" s="606"/>
      <c r="AI47" s="606"/>
      <c r="AJ47" s="606"/>
      <c r="AK47" s="606"/>
      <c r="AL47" s="606"/>
      <c r="AM47" s="606"/>
      <c r="AN47" s="606"/>
      <c r="AO47" s="606"/>
      <c r="AP47" s="606"/>
      <c r="AQ47" s="606"/>
      <c r="AR47" s="606"/>
      <c r="AS47" s="606"/>
      <c r="AT47" s="606"/>
      <c r="AU47" s="606"/>
      <c r="AV47" s="607"/>
      <c r="AW47" s="616">
        <f>'Ф.2.3.'!$BE$42</f>
        <v>1</v>
      </c>
      <c r="AX47" s="617"/>
      <c r="AY47" s="617"/>
      <c r="AZ47" s="617"/>
      <c r="BA47" s="617"/>
      <c r="BB47" s="617"/>
      <c r="BC47" s="617"/>
      <c r="BD47" s="617"/>
      <c r="BE47" s="617"/>
      <c r="BF47" s="617"/>
      <c r="BG47" s="617"/>
      <c r="BH47" s="618"/>
      <c r="BI47" s="616">
        <f t="shared" si="0"/>
        <v>1</v>
      </c>
      <c r="BJ47" s="617"/>
      <c r="BK47" s="617"/>
      <c r="BL47" s="617"/>
      <c r="BM47" s="617"/>
      <c r="BN47" s="617"/>
      <c r="BO47" s="617"/>
      <c r="BP47" s="617"/>
      <c r="BQ47" s="617"/>
      <c r="BR47" s="617"/>
      <c r="BS47" s="617"/>
      <c r="BT47" s="618"/>
      <c r="BU47" s="619">
        <f t="shared" si="1"/>
        <v>1</v>
      </c>
      <c r="BV47" s="620"/>
      <c r="BW47" s="620"/>
      <c r="BX47" s="620"/>
      <c r="BY47" s="620"/>
      <c r="BZ47" s="620"/>
      <c r="CA47" s="620"/>
      <c r="CB47" s="620"/>
      <c r="CC47" s="620"/>
      <c r="CD47" s="620"/>
      <c r="CE47" s="620"/>
      <c r="CF47" s="621"/>
    </row>
    <row r="48" spans="1:84" s="101" customFormat="1" ht="19.5" customHeight="1">
      <c r="A48" s="182"/>
      <c r="B48" s="606" t="s">
        <v>194</v>
      </c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606"/>
      <c r="AL48" s="606"/>
      <c r="AM48" s="606"/>
      <c r="AN48" s="606"/>
      <c r="AO48" s="606"/>
      <c r="AP48" s="606"/>
      <c r="AQ48" s="606"/>
      <c r="AR48" s="606"/>
      <c r="AS48" s="606"/>
      <c r="AT48" s="606"/>
      <c r="AU48" s="606"/>
      <c r="AV48" s="607"/>
      <c r="AW48" s="616">
        <f>'Ф.2.3.'!$BE$44</f>
        <v>0</v>
      </c>
      <c r="AX48" s="617"/>
      <c r="AY48" s="617"/>
      <c r="AZ48" s="617"/>
      <c r="BA48" s="617"/>
      <c r="BB48" s="617"/>
      <c r="BC48" s="617"/>
      <c r="BD48" s="617"/>
      <c r="BE48" s="617"/>
      <c r="BF48" s="617"/>
      <c r="BG48" s="617"/>
      <c r="BH48" s="618"/>
      <c r="BI48" s="616">
        <f t="shared" si="0"/>
        <v>0</v>
      </c>
      <c r="BJ48" s="617"/>
      <c r="BK48" s="617"/>
      <c r="BL48" s="617"/>
      <c r="BM48" s="617"/>
      <c r="BN48" s="617"/>
      <c r="BO48" s="617"/>
      <c r="BP48" s="617"/>
      <c r="BQ48" s="617"/>
      <c r="BR48" s="617"/>
      <c r="BS48" s="617"/>
      <c r="BT48" s="618"/>
      <c r="BU48" s="619">
        <f t="shared" si="1"/>
        <v>0</v>
      </c>
      <c r="BV48" s="620"/>
      <c r="BW48" s="620"/>
      <c r="BX48" s="620"/>
      <c r="BY48" s="620"/>
      <c r="BZ48" s="620"/>
      <c r="CA48" s="620"/>
      <c r="CB48" s="620"/>
      <c r="CC48" s="620"/>
      <c r="CD48" s="620"/>
      <c r="CE48" s="620"/>
      <c r="CF48" s="621"/>
    </row>
    <row r="49" spans="1:84" s="101" customFormat="1" ht="38.25" customHeight="1">
      <c r="A49" s="182"/>
      <c r="B49" s="606" t="s">
        <v>193</v>
      </c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6"/>
      <c r="AU49" s="606"/>
      <c r="AV49" s="607"/>
      <c r="AW49" s="626">
        <f>0.1*AW11+0.7*AW25+0.2*AW34</f>
        <v>0.9751333333333334</v>
      </c>
      <c r="AX49" s="627"/>
      <c r="AY49" s="627"/>
      <c r="AZ49" s="627"/>
      <c r="BA49" s="627"/>
      <c r="BB49" s="627"/>
      <c r="BC49" s="627"/>
      <c r="BD49" s="627"/>
      <c r="BE49" s="627"/>
      <c r="BF49" s="627"/>
      <c r="BG49" s="627"/>
      <c r="BH49" s="628"/>
      <c r="BI49" s="626">
        <f>0.1*BI11+0.7*BI25+0.2*BI34</f>
        <v>0.9751333333333334</v>
      </c>
      <c r="BJ49" s="627"/>
      <c r="BK49" s="627"/>
      <c r="BL49" s="627"/>
      <c r="BM49" s="627"/>
      <c r="BN49" s="627"/>
      <c r="BO49" s="627"/>
      <c r="BP49" s="627"/>
      <c r="BQ49" s="627"/>
      <c r="BR49" s="627"/>
      <c r="BS49" s="627"/>
      <c r="BT49" s="628"/>
      <c r="BU49" s="629">
        <f>0.1*BU11+0.7*BU25+0.2*BU34</f>
        <v>0.9751333333333334</v>
      </c>
      <c r="BV49" s="630"/>
      <c r="BW49" s="630"/>
      <c r="BX49" s="630"/>
      <c r="BY49" s="630"/>
      <c r="BZ49" s="630"/>
      <c r="CA49" s="630"/>
      <c r="CB49" s="630"/>
      <c r="CC49" s="630"/>
      <c r="CD49" s="630"/>
      <c r="CE49" s="630"/>
      <c r="CF49" s="631"/>
    </row>
    <row r="50" spans="1:84" s="32" customFormat="1" ht="26.25" customHeight="1">
      <c r="A50" s="184"/>
      <c r="B50" s="624" t="s">
        <v>246</v>
      </c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624"/>
      <c r="AF50" s="624"/>
      <c r="AG50" s="624"/>
      <c r="AH50" s="624"/>
      <c r="AI50" s="624"/>
      <c r="AJ50" s="624"/>
      <c r="AK50" s="624"/>
      <c r="AL50" s="624"/>
      <c r="AM50" s="624"/>
      <c r="AN50" s="624"/>
      <c r="AO50" s="624"/>
      <c r="AP50" s="624"/>
      <c r="AQ50" s="624"/>
      <c r="AR50" s="624"/>
      <c r="AS50" s="624"/>
      <c r="AT50" s="624"/>
      <c r="AU50" s="624"/>
      <c r="AV50" s="624"/>
      <c r="AW50" s="624"/>
      <c r="AX50" s="624"/>
      <c r="AY50" s="624"/>
      <c r="AZ50" s="624"/>
      <c r="BA50" s="624"/>
      <c r="BB50" s="624"/>
      <c r="BC50" s="624"/>
      <c r="BD50" s="624"/>
      <c r="BE50" s="624"/>
      <c r="BF50" s="624"/>
      <c r="BG50" s="624"/>
      <c r="BH50" s="624"/>
      <c r="BI50" s="624"/>
      <c r="BJ50" s="624"/>
      <c r="BK50" s="624"/>
      <c r="BL50" s="624"/>
      <c r="BM50" s="624"/>
      <c r="BN50" s="624"/>
      <c r="BO50" s="624"/>
      <c r="BP50" s="624"/>
      <c r="BQ50" s="624"/>
      <c r="BR50" s="624"/>
      <c r="BS50" s="624"/>
      <c r="BT50" s="624"/>
      <c r="BU50" s="624"/>
      <c r="BV50" s="624"/>
      <c r="BW50" s="624"/>
      <c r="BX50" s="624"/>
      <c r="BY50" s="624"/>
      <c r="BZ50" s="624"/>
      <c r="CA50" s="624"/>
      <c r="CB50" s="624"/>
      <c r="CC50" s="624"/>
      <c r="CD50" s="624"/>
      <c r="CE50" s="624"/>
      <c r="CF50" s="104"/>
    </row>
    <row r="51" spans="1:84" s="32" customFormat="1" ht="24.75" customHeight="1">
      <c r="A51" s="185"/>
      <c r="B51" s="625" t="s">
        <v>247</v>
      </c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625"/>
      <c r="U51" s="625"/>
      <c r="V51" s="625"/>
      <c r="W51" s="625"/>
      <c r="X51" s="625"/>
      <c r="Y51" s="625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625"/>
      <c r="AO51" s="625"/>
      <c r="AP51" s="625"/>
      <c r="AQ51" s="625"/>
      <c r="AR51" s="625"/>
      <c r="AS51" s="625"/>
      <c r="AT51" s="625"/>
      <c r="AU51" s="625"/>
      <c r="AV51" s="625"/>
      <c r="AW51" s="625"/>
      <c r="AX51" s="625"/>
      <c r="AY51" s="625"/>
      <c r="AZ51" s="625"/>
      <c r="BA51" s="625"/>
      <c r="BB51" s="625"/>
      <c r="BC51" s="625"/>
      <c r="BD51" s="625"/>
      <c r="BE51" s="625"/>
      <c r="BF51" s="625"/>
      <c r="BG51" s="625"/>
      <c r="BH51" s="625"/>
      <c r="BI51" s="625"/>
      <c r="BJ51" s="625"/>
      <c r="BK51" s="625"/>
      <c r="BL51" s="625"/>
      <c r="BM51" s="625"/>
      <c r="BN51" s="625"/>
      <c r="BO51" s="625"/>
      <c r="BP51" s="625"/>
      <c r="BQ51" s="625"/>
      <c r="BR51" s="625"/>
      <c r="BS51" s="625"/>
      <c r="BT51" s="625"/>
      <c r="BU51" s="625"/>
      <c r="BV51" s="625"/>
      <c r="BW51" s="625"/>
      <c r="BX51" s="625"/>
      <c r="BY51" s="625"/>
      <c r="BZ51" s="625"/>
      <c r="CA51" s="625"/>
      <c r="CB51" s="625"/>
      <c r="CC51" s="625"/>
      <c r="CD51" s="625"/>
      <c r="CE51" s="625"/>
      <c r="CF51" s="103"/>
    </row>
    <row r="52" spans="1:84" s="101" customFormat="1" ht="16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02"/>
    </row>
    <row r="54" spans="6:79" ht="15">
      <c r="F54" s="425" t="s">
        <v>349</v>
      </c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266"/>
      <c r="AB54" s="266"/>
      <c r="AC54" s="266"/>
      <c r="AD54" s="266"/>
      <c r="AE54" s="266"/>
      <c r="AF54" s="266"/>
      <c r="AG54" s="425" t="s">
        <v>350</v>
      </c>
      <c r="AH54" s="425"/>
      <c r="AI54" s="425"/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265"/>
      <c r="AZ54" s="265"/>
      <c r="BA54" s="265"/>
      <c r="BB54" s="265"/>
      <c r="BC54" s="265"/>
      <c r="BD54" s="265"/>
      <c r="BE54" s="265"/>
      <c r="BF54" s="265"/>
      <c r="BG54" s="414"/>
      <c r="BH54" s="414"/>
      <c r="BI54" s="414"/>
      <c r="BJ54" s="414"/>
      <c r="BK54" s="414"/>
      <c r="BL54" s="414"/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4"/>
      <c r="BZ54" s="414"/>
      <c r="CA54" s="414"/>
    </row>
    <row r="55" spans="6:79" ht="15">
      <c r="F55" s="421" t="s">
        <v>8</v>
      </c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264"/>
      <c r="AB55" s="264"/>
      <c r="AC55" s="264"/>
      <c r="AD55" s="264"/>
      <c r="AE55" s="264"/>
      <c r="AF55" s="264"/>
      <c r="AG55" s="615" t="s">
        <v>9</v>
      </c>
      <c r="AH55" s="615"/>
      <c r="AI55" s="615"/>
      <c r="AJ55" s="615"/>
      <c r="AK55" s="615"/>
      <c r="AL55" s="615"/>
      <c r="AM55" s="615"/>
      <c r="AN55" s="615"/>
      <c r="AO55" s="615"/>
      <c r="AP55" s="615"/>
      <c r="AQ55" s="615"/>
      <c r="AR55" s="615"/>
      <c r="AS55" s="615"/>
      <c r="AT55" s="615"/>
      <c r="AU55" s="615"/>
      <c r="AV55" s="615"/>
      <c r="AW55" s="615"/>
      <c r="AX55" s="615"/>
      <c r="AY55" s="264"/>
      <c r="AZ55" s="264"/>
      <c r="BA55" s="264"/>
      <c r="BB55" s="264"/>
      <c r="BC55" s="264"/>
      <c r="BD55" s="264"/>
      <c r="BE55" s="264"/>
      <c r="BF55" s="36"/>
      <c r="BG55" s="421" t="s">
        <v>10</v>
      </c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</row>
  </sheetData>
  <sheetProtection/>
  <mergeCells count="178">
    <mergeCell ref="BG55:CA55"/>
    <mergeCell ref="B50:CE50"/>
    <mergeCell ref="B51:CE51"/>
    <mergeCell ref="BG54:CA54"/>
    <mergeCell ref="B49:AV49"/>
    <mergeCell ref="AW49:BH49"/>
    <mergeCell ref="BI49:BT49"/>
    <mergeCell ref="BU49:CF49"/>
    <mergeCell ref="B48:AV48"/>
    <mergeCell ref="B47:AV47"/>
    <mergeCell ref="AW47:BH47"/>
    <mergeCell ref="AW48:BH48"/>
    <mergeCell ref="BI46:BT46"/>
    <mergeCell ref="BU46:CF46"/>
    <mergeCell ref="BI47:BT47"/>
    <mergeCell ref="BU47:CF47"/>
    <mergeCell ref="BI48:BT48"/>
    <mergeCell ref="BU48:CF48"/>
    <mergeCell ref="B45:AV45"/>
    <mergeCell ref="AW45:BH45"/>
    <mergeCell ref="BI45:BT45"/>
    <mergeCell ref="BU45:CF45"/>
    <mergeCell ref="B46:AV46"/>
    <mergeCell ref="AW46:BH46"/>
    <mergeCell ref="B43:AV43"/>
    <mergeCell ref="AW43:BH43"/>
    <mergeCell ref="AW44:BH44"/>
    <mergeCell ref="B44:AV44"/>
    <mergeCell ref="BI42:BT42"/>
    <mergeCell ref="BU42:CF42"/>
    <mergeCell ref="BI43:BT43"/>
    <mergeCell ref="BU43:CF43"/>
    <mergeCell ref="BI44:BT44"/>
    <mergeCell ref="BU44:CF44"/>
    <mergeCell ref="BU40:CF40"/>
    <mergeCell ref="B40:AV40"/>
    <mergeCell ref="B42:AV42"/>
    <mergeCell ref="AW42:BH42"/>
    <mergeCell ref="B41:AV41"/>
    <mergeCell ref="AW41:BH41"/>
    <mergeCell ref="B39:AV39"/>
    <mergeCell ref="AW39:BH39"/>
    <mergeCell ref="BI41:BT41"/>
    <mergeCell ref="BU41:CF41"/>
    <mergeCell ref="AW40:BH40"/>
    <mergeCell ref="BI38:BT38"/>
    <mergeCell ref="BU38:CF38"/>
    <mergeCell ref="BI39:BT39"/>
    <mergeCell ref="BU39:CF39"/>
    <mergeCell ref="BI40:BT40"/>
    <mergeCell ref="B37:AV37"/>
    <mergeCell ref="AW37:BH37"/>
    <mergeCell ref="BI37:BT37"/>
    <mergeCell ref="BU37:CF37"/>
    <mergeCell ref="B38:AV38"/>
    <mergeCell ref="AW38:BH38"/>
    <mergeCell ref="B35:AV35"/>
    <mergeCell ref="AW35:BH35"/>
    <mergeCell ref="AW36:BH36"/>
    <mergeCell ref="B36:AV36"/>
    <mergeCell ref="BI34:BT34"/>
    <mergeCell ref="BU34:CF34"/>
    <mergeCell ref="BI35:BT35"/>
    <mergeCell ref="BU35:CF35"/>
    <mergeCell ref="BI36:BT36"/>
    <mergeCell ref="BU36:CF36"/>
    <mergeCell ref="BU32:CF32"/>
    <mergeCell ref="B32:AV32"/>
    <mergeCell ref="B34:AV34"/>
    <mergeCell ref="AW34:BH34"/>
    <mergeCell ref="B33:AV33"/>
    <mergeCell ref="AW33:BH33"/>
    <mergeCell ref="B31:AV31"/>
    <mergeCell ref="AW31:BH31"/>
    <mergeCell ref="BI33:BT33"/>
    <mergeCell ref="BU33:CF33"/>
    <mergeCell ref="AW32:BH32"/>
    <mergeCell ref="BI30:BT30"/>
    <mergeCell ref="BU30:CF30"/>
    <mergeCell ref="BI31:BT31"/>
    <mergeCell ref="BU31:CF31"/>
    <mergeCell ref="BI32:BT32"/>
    <mergeCell ref="B29:AV29"/>
    <mergeCell ref="AW29:BH29"/>
    <mergeCell ref="BI29:BT29"/>
    <mergeCell ref="BU29:CF29"/>
    <mergeCell ref="B30:AV30"/>
    <mergeCell ref="AW30:BH30"/>
    <mergeCell ref="B27:AV27"/>
    <mergeCell ref="AW27:BH27"/>
    <mergeCell ref="AW28:BH28"/>
    <mergeCell ref="B28:AV28"/>
    <mergeCell ref="BI26:BT26"/>
    <mergeCell ref="BU26:CF26"/>
    <mergeCell ref="BI27:BT27"/>
    <mergeCell ref="BU27:CF27"/>
    <mergeCell ref="BI28:BT28"/>
    <mergeCell ref="BU28:CF28"/>
    <mergeCell ref="BU24:CF24"/>
    <mergeCell ref="B24:AV24"/>
    <mergeCell ref="B26:AV26"/>
    <mergeCell ref="AW26:BH26"/>
    <mergeCell ref="B25:AV25"/>
    <mergeCell ref="AW25:BH25"/>
    <mergeCell ref="B23:AV23"/>
    <mergeCell ref="AW23:BH23"/>
    <mergeCell ref="BI25:BT25"/>
    <mergeCell ref="BU25:CF25"/>
    <mergeCell ref="AW24:BH24"/>
    <mergeCell ref="BI22:BT22"/>
    <mergeCell ref="BU22:CF22"/>
    <mergeCell ref="BI23:BT23"/>
    <mergeCell ref="BU23:CF23"/>
    <mergeCell ref="BI24:BT24"/>
    <mergeCell ref="B21:AV21"/>
    <mergeCell ref="AW21:BH21"/>
    <mergeCell ref="BI21:BT21"/>
    <mergeCell ref="BU21:CF21"/>
    <mergeCell ref="B22:AV22"/>
    <mergeCell ref="AW22:BH22"/>
    <mergeCell ref="BI18:BT18"/>
    <mergeCell ref="BU18:CF18"/>
    <mergeCell ref="BI19:BT19"/>
    <mergeCell ref="BU19:CF19"/>
    <mergeCell ref="BI20:BT20"/>
    <mergeCell ref="BU20:CF20"/>
    <mergeCell ref="AW18:BH18"/>
    <mergeCell ref="B17:AV17"/>
    <mergeCell ref="AW17:BH17"/>
    <mergeCell ref="B19:AV19"/>
    <mergeCell ref="AW19:BH19"/>
    <mergeCell ref="AW20:BH20"/>
    <mergeCell ref="B20:AV20"/>
    <mergeCell ref="BI17:BT17"/>
    <mergeCell ref="BU17:CF17"/>
    <mergeCell ref="AW16:BH16"/>
    <mergeCell ref="BI14:BT14"/>
    <mergeCell ref="BU14:CF14"/>
    <mergeCell ref="BI15:BT15"/>
    <mergeCell ref="BU15:CF15"/>
    <mergeCell ref="BI16:BT16"/>
    <mergeCell ref="BU16:CF16"/>
    <mergeCell ref="B14:AV14"/>
    <mergeCell ref="AW14:BH14"/>
    <mergeCell ref="B15:AV15"/>
    <mergeCell ref="AW15:BH15"/>
    <mergeCell ref="F54:Z54"/>
    <mergeCell ref="F55:Z55"/>
    <mergeCell ref="AG54:AX54"/>
    <mergeCell ref="AG55:AX55"/>
    <mergeCell ref="B16:AV16"/>
    <mergeCell ref="B18:AV18"/>
    <mergeCell ref="AW12:BH12"/>
    <mergeCell ref="BI12:BT12"/>
    <mergeCell ref="BU12:CF12"/>
    <mergeCell ref="B13:AV13"/>
    <mergeCell ref="AW13:BH13"/>
    <mergeCell ref="BI13:BT13"/>
    <mergeCell ref="BU13:CF13"/>
    <mergeCell ref="B12:AV12"/>
    <mergeCell ref="B11:AV11"/>
    <mergeCell ref="AW11:BH11"/>
    <mergeCell ref="BI11:BT11"/>
    <mergeCell ref="BU11:CF11"/>
    <mergeCell ref="AY9:BF9"/>
    <mergeCell ref="BK9:BR9"/>
    <mergeCell ref="BW9:CD9"/>
    <mergeCell ref="AY10:BF10"/>
    <mergeCell ref="BK10:BR10"/>
    <mergeCell ref="BW10:CD10"/>
    <mergeCell ref="B9:AV10"/>
    <mergeCell ref="A2:CF2"/>
    <mergeCell ref="A3:CF3"/>
    <mergeCell ref="A4:CF4"/>
    <mergeCell ref="K5:BV5"/>
    <mergeCell ref="K6:BV6"/>
    <mergeCell ref="A8:AV8"/>
    <mergeCell ref="AW8:CF8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125" r:id="rId1"/>
  <headerFooter alignWithMargins="0">
    <oddHeader>&amp;R&amp;"Times New Roman,обычный"&amp;7
</oddHeader>
    <oddFooter>&amp;R&amp;P</oddFooter>
  </headerFooter>
  <rowBreaks count="1" manualBreakCount="1">
    <brk id="40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8"/>
  <sheetViews>
    <sheetView view="pageBreakPreview" zoomScaleSheetLayoutView="100" zoomScalePageLayoutView="0" workbookViewId="0" topLeftCell="B1">
      <selection activeCell="CQ9" sqref="CQ9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5" customFormat="1" ht="30" customHeight="1">
      <c r="A1" s="403" t="s">
        <v>151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</row>
    <row r="2" spans="12:67" s="5" customFormat="1" ht="15.75">
      <c r="L2" s="41"/>
      <c r="M2" s="45" t="s">
        <v>139</v>
      </c>
      <c r="N2" s="41"/>
      <c r="O2" s="41"/>
      <c r="P2" s="41"/>
      <c r="Q2" s="41"/>
      <c r="R2" s="41"/>
      <c r="W2" s="46"/>
      <c r="X2" s="43"/>
      <c r="Y2" s="43"/>
      <c r="Z2" s="43"/>
      <c r="AA2" s="199" t="s">
        <v>359</v>
      </c>
      <c r="AB2" s="43"/>
      <c r="AC2" s="43"/>
      <c r="AD2" s="43"/>
      <c r="AE2" s="43"/>
      <c r="AF2" s="46"/>
      <c r="AG2" s="41"/>
      <c r="AH2" s="41"/>
      <c r="AI2" s="41"/>
      <c r="AJ2" s="41"/>
      <c r="AS2" s="41"/>
      <c r="AT2" s="41"/>
      <c r="AU2" s="41"/>
      <c r="AV2" s="41"/>
      <c r="AW2" s="41"/>
      <c r="AX2" s="41"/>
      <c r="AY2" s="41"/>
      <c r="AZ2" s="41"/>
      <c r="BL2" s="41"/>
      <c r="BM2" s="41"/>
      <c r="BN2" s="41"/>
      <c r="BO2" s="41"/>
    </row>
    <row r="3" spans="1:67" s="5" customFormat="1" ht="3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6"/>
    </row>
    <row r="4" spans="2:67" s="3" customFormat="1" ht="20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0" t="str">
        <f>'Ф.2.1.'!K15</f>
        <v>ООО "Долина-Центр-С"</v>
      </c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2:67" s="3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5" t="s">
        <v>141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56"/>
      <c r="BN5" s="56"/>
      <c r="BO5" s="56"/>
    </row>
    <row r="6" spans="1:67" s="3" customFormat="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5"/>
    </row>
    <row r="7" spans="1:67" s="3" customFormat="1" ht="30.75" customHeight="1">
      <c r="A7" s="632" t="s">
        <v>142</v>
      </c>
      <c r="B7" s="633"/>
      <c r="C7" s="633"/>
      <c r="D7" s="633"/>
      <c r="E7" s="633"/>
      <c r="F7" s="633"/>
      <c r="G7" s="633" t="s">
        <v>28</v>
      </c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  <c r="AS7" s="633"/>
      <c r="AT7" s="633"/>
      <c r="AU7" s="633"/>
      <c r="AV7" s="633"/>
      <c r="AW7" s="633"/>
      <c r="AX7" s="633"/>
      <c r="AY7" s="633"/>
      <c r="AZ7" s="633"/>
      <c r="BA7" s="633"/>
      <c r="BB7" s="633"/>
      <c r="BC7" s="633"/>
      <c r="BD7" s="633"/>
      <c r="BE7" s="633"/>
      <c r="BF7" s="634" t="s">
        <v>143</v>
      </c>
      <c r="BG7" s="634"/>
      <c r="BH7" s="634"/>
      <c r="BI7" s="634"/>
      <c r="BJ7" s="635"/>
      <c r="BK7" s="635"/>
      <c r="BL7" s="635"/>
      <c r="BM7" s="635"/>
      <c r="BN7" s="635"/>
      <c r="BO7" s="635"/>
    </row>
    <row r="8" spans="1:67" s="3" customFormat="1" ht="15">
      <c r="A8" s="636">
        <v>1</v>
      </c>
      <c r="B8" s="636"/>
      <c r="C8" s="636"/>
      <c r="D8" s="636"/>
      <c r="E8" s="636"/>
      <c r="F8" s="636"/>
      <c r="G8" s="637">
        <v>2</v>
      </c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8">
        <v>3</v>
      </c>
      <c r="BG8" s="638"/>
      <c r="BH8" s="638"/>
      <c r="BI8" s="638"/>
      <c r="BJ8" s="638"/>
      <c r="BK8" s="638"/>
      <c r="BL8" s="638"/>
      <c r="BM8" s="638"/>
      <c r="BN8" s="638"/>
      <c r="BO8" s="638"/>
    </row>
    <row r="9" spans="1:67" s="3" customFormat="1" ht="69" customHeight="1">
      <c r="A9" s="636" t="s">
        <v>144</v>
      </c>
      <c r="B9" s="636"/>
      <c r="C9" s="636"/>
      <c r="D9" s="636"/>
      <c r="E9" s="636"/>
      <c r="F9" s="639"/>
      <c r="G9" s="50"/>
      <c r="H9" s="640" t="s">
        <v>152</v>
      </c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0"/>
      <c r="AP9" s="640"/>
      <c r="AQ9" s="640"/>
      <c r="AR9" s="640"/>
      <c r="AS9" s="640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1"/>
      <c r="BF9" s="642">
        <v>0</v>
      </c>
      <c r="BG9" s="643"/>
      <c r="BH9" s="643"/>
      <c r="BI9" s="643"/>
      <c r="BJ9" s="643"/>
      <c r="BK9" s="643"/>
      <c r="BL9" s="643"/>
      <c r="BM9" s="644"/>
      <c r="BN9" s="644"/>
      <c r="BO9" s="645"/>
    </row>
    <row r="10" spans="1:67" s="3" customFormat="1" ht="81.75" customHeight="1">
      <c r="A10" s="636" t="s">
        <v>146</v>
      </c>
      <c r="B10" s="636"/>
      <c r="C10" s="636"/>
      <c r="D10" s="636"/>
      <c r="E10" s="636"/>
      <c r="F10" s="639"/>
      <c r="G10" s="50"/>
      <c r="H10" s="640" t="s">
        <v>153</v>
      </c>
      <c r="I10" s="640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0"/>
      <c r="AH10" s="640"/>
      <c r="AI10" s="640"/>
      <c r="AJ10" s="640"/>
      <c r="AK10" s="640"/>
      <c r="AL10" s="640"/>
      <c r="AM10" s="640"/>
      <c r="AN10" s="640"/>
      <c r="AO10" s="640"/>
      <c r="AP10" s="640"/>
      <c r="AQ10" s="640"/>
      <c r="AR10" s="640"/>
      <c r="AS10" s="640"/>
      <c r="AT10" s="640"/>
      <c r="AU10" s="640"/>
      <c r="AV10" s="640"/>
      <c r="AW10" s="640"/>
      <c r="AX10" s="640"/>
      <c r="AY10" s="640"/>
      <c r="AZ10" s="640"/>
      <c r="BA10" s="640"/>
      <c r="BB10" s="640"/>
      <c r="BC10" s="640"/>
      <c r="BD10" s="640"/>
      <c r="BE10" s="641"/>
      <c r="BF10" s="642">
        <v>0</v>
      </c>
      <c r="BG10" s="643"/>
      <c r="BH10" s="643"/>
      <c r="BI10" s="643"/>
      <c r="BJ10" s="643"/>
      <c r="BK10" s="643"/>
      <c r="BL10" s="643"/>
      <c r="BM10" s="644"/>
      <c r="BN10" s="644"/>
      <c r="BO10" s="645"/>
    </row>
    <row r="11" spans="1:67" s="3" customFormat="1" ht="37.5" customHeight="1">
      <c r="A11" s="636" t="s">
        <v>148</v>
      </c>
      <c r="B11" s="636"/>
      <c r="C11" s="636"/>
      <c r="D11" s="636"/>
      <c r="E11" s="636"/>
      <c r="F11" s="639"/>
      <c r="G11" s="50"/>
      <c r="H11" s="640" t="s">
        <v>154</v>
      </c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1"/>
      <c r="BF11" s="642">
        <f>IF(BF9=0,1,BF9/MAX(1,BF9-BF10))</f>
        <v>1</v>
      </c>
      <c r="BG11" s="643"/>
      <c r="BH11" s="643"/>
      <c r="BI11" s="643"/>
      <c r="BJ11" s="643"/>
      <c r="BK11" s="643"/>
      <c r="BL11" s="643"/>
      <c r="BM11" s="644"/>
      <c r="BN11" s="644"/>
      <c r="BO11" s="645"/>
    </row>
    <row r="12" ht="30" customHeight="1"/>
    <row r="13" spans="2:67" ht="19.5" customHeight="1">
      <c r="B13" s="57" t="s">
        <v>243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2:67" ht="19.5" customHeight="1">
      <c r="B14" s="11" t="s">
        <v>155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2:53" ht="30" customHeight="1">
      <c r="B15" s="11" t="s">
        <v>244</v>
      </c>
      <c r="BA15" s="169">
        <f>IF(BA13=0,1,BA13/MAX(1,BA13-BA14))</f>
        <v>1</v>
      </c>
    </row>
    <row r="16" ht="99" customHeight="1"/>
    <row r="17" spans="5:72" ht="18.75">
      <c r="E17" s="649" t="str">
        <f>'Ф.2.1.'!F58</f>
        <v>Директор</v>
      </c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263"/>
      <c r="AT17" s="263"/>
      <c r="AU17" s="263"/>
      <c r="AV17" s="263"/>
      <c r="AW17" s="648" t="str">
        <f>'Ф.2.1.'!AU58</f>
        <v>А.А. Перушкин</v>
      </c>
      <c r="AX17" s="648"/>
      <c r="AY17" s="648"/>
      <c r="AZ17" s="648"/>
      <c r="BA17" s="648"/>
      <c r="BB17" s="52"/>
      <c r="BC17" s="52"/>
      <c r="BD17" s="52"/>
      <c r="BE17" s="44"/>
      <c r="BF17" s="44"/>
      <c r="BG17" s="44"/>
      <c r="BH17" s="44"/>
      <c r="BI17" s="44"/>
      <c r="BJ17" s="44"/>
      <c r="BK17" s="44"/>
      <c r="BL17" s="44"/>
      <c r="BM17" s="52"/>
      <c r="BN17" s="52"/>
      <c r="BO17" s="52"/>
      <c r="BP17" s="52"/>
      <c r="BQ17" s="52"/>
      <c r="BT17" s="31"/>
    </row>
    <row r="18" spans="5:72" ht="18.75">
      <c r="E18" s="646" t="s">
        <v>8</v>
      </c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37"/>
      <c r="AW18" s="647" t="s">
        <v>9</v>
      </c>
      <c r="AX18" s="647"/>
      <c r="AY18" s="647"/>
      <c r="AZ18" s="647"/>
      <c r="BA18" s="647"/>
      <c r="BB18" s="53"/>
      <c r="BC18" s="53"/>
      <c r="BD18" s="53"/>
      <c r="BE18" s="54" t="s">
        <v>10</v>
      </c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T18" s="31"/>
    </row>
  </sheetData>
  <sheetProtection/>
  <mergeCells count="21">
    <mergeCell ref="E18:AR18"/>
    <mergeCell ref="AW18:BA18"/>
    <mergeCell ref="AW17:BA17"/>
    <mergeCell ref="A11:F11"/>
    <mergeCell ref="H11:BE11"/>
    <mergeCell ref="BF11:BO11"/>
    <mergeCell ref="E17:AR17"/>
    <mergeCell ref="A9:F9"/>
    <mergeCell ref="H9:BE9"/>
    <mergeCell ref="BF9:BO9"/>
    <mergeCell ref="A10:F10"/>
    <mergeCell ref="H10:BE10"/>
    <mergeCell ref="BF10:BO10"/>
    <mergeCell ref="A1:BO1"/>
    <mergeCell ref="A7:F7"/>
    <mergeCell ref="G7:BE7"/>
    <mergeCell ref="BF7:BO7"/>
    <mergeCell ref="A8:F8"/>
    <mergeCell ref="G8:BE8"/>
    <mergeCell ref="BF8:BO8"/>
    <mergeCell ref="M4:BB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E27"/>
  <sheetViews>
    <sheetView view="pageBreakPreview" zoomScaleSheetLayoutView="100" zoomScalePageLayoutView="0" workbookViewId="0" topLeftCell="A13">
      <selection activeCell="AA13" sqref="AA13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67" width="0.875" style="11" customWidth="1"/>
    <col min="68" max="68" width="21.375" style="11" customWidth="1"/>
    <col min="69" max="71" width="0.875" style="11" customWidth="1"/>
    <col min="72" max="218" width="0" style="11" hidden="1" customWidth="1"/>
    <col min="219" max="16384" width="0.875" style="11" customWidth="1"/>
  </cols>
  <sheetData>
    <row r="1" s="1" customFormat="1" ht="11.25" customHeight="1">
      <c r="AU1" s="1" t="s">
        <v>136</v>
      </c>
    </row>
    <row r="2" s="1" customFormat="1" ht="11.25" customHeight="1">
      <c r="AU2" s="1" t="s">
        <v>1</v>
      </c>
    </row>
    <row r="3" s="1" customFormat="1" ht="11.25" customHeight="1">
      <c r="AU3" s="1" t="s">
        <v>2</v>
      </c>
    </row>
    <row r="4" s="1" customFormat="1" ht="11.25" customHeight="1">
      <c r="AU4" s="1" t="s">
        <v>3</v>
      </c>
    </row>
    <row r="5" s="1" customFormat="1" ht="11.25" customHeight="1">
      <c r="AU5" s="1" t="s">
        <v>4</v>
      </c>
    </row>
    <row r="6" s="1" customFormat="1" ht="11.25" customHeight="1">
      <c r="AU6" s="1" t="s">
        <v>5</v>
      </c>
    </row>
    <row r="7" s="3" customFormat="1" ht="13.5" customHeight="1"/>
    <row r="8" spans="1:67" s="3" customFormat="1" ht="39.75" customHeight="1">
      <c r="A8" s="650" t="s">
        <v>137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</row>
    <row r="9" spans="1:67" s="3" customFormat="1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/>
    </row>
    <row r="11" spans="1:67" s="5" customFormat="1" ht="34.5" customHeight="1">
      <c r="A11" s="403" t="s">
        <v>138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</row>
    <row r="12" spans="12:67" s="5" customFormat="1" ht="15.75">
      <c r="L12" s="41"/>
      <c r="M12" s="45" t="s">
        <v>139</v>
      </c>
      <c r="N12" s="41"/>
      <c r="O12" s="41"/>
      <c r="P12" s="41"/>
      <c r="Q12" s="41"/>
      <c r="R12" s="41"/>
      <c r="W12" s="167"/>
      <c r="X12" s="167"/>
      <c r="Y12" s="167"/>
      <c r="Z12" s="167"/>
      <c r="AA12" s="47" t="s">
        <v>359</v>
      </c>
      <c r="AB12" s="168"/>
      <c r="AC12" s="168"/>
      <c r="AD12" s="168"/>
      <c r="AE12" s="168"/>
      <c r="AF12" s="168"/>
      <c r="AG12" s="48"/>
      <c r="AH12" s="48"/>
      <c r="AI12" s="48"/>
      <c r="AJ12" s="48"/>
      <c r="AS12" s="41"/>
      <c r="AT12" s="41"/>
      <c r="AU12" s="41"/>
      <c r="AV12" s="41"/>
      <c r="AW12" s="41"/>
      <c r="AX12" s="41"/>
      <c r="AY12" s="41"/>
      <c r="AZ12" s="41"/>
      <c r="BL12" s="41"/>
      <c r="BM12" s="41"/>
      <c r="BN12" s="41"/>
      <c r="BO12" s="41"/>
    </row>
    <row r="13" spans="1:67" s="5" customFormat="1" ht="3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6"/>
    </row>
    <row r="14" spans="2:187" s="3" customFormat="1" ht="20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0" t="str">
        <f>'Ф.2.1.'!K15</f>
        <v>ООО "Долина-Центр-С"</v>
      </c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X14" s="651" t="s">
        <v>140</v>
      </c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  <c r="CI14" s="651"/>
      <c r="CJ14" s="651"/>
      <c r="CK14" s="651"/>
      <c r="CL14" s="651"/>
      <c r="CM14" s="651"/>
      <c r="CN14" s="651"/>
      <c r="CO14" s="651"/>
      <c r="CP14" s="651"/>
      <c r="CQ14" s="651"/>
      <c r="CR14" s="651"/>
      <c r="CS14" s="651"/>
      <c r="CT14" s="651"/>
      <c r="CU14" s="651"/>
      <c r="CV14" s="651"/>
      <c r="CW14" s="651"/>
      <c r="CX14" s="651"/>
      <c r="CY14" s="651"/>
      <c r="CZ14" s="651"/>
      <c r="DA14" s="651"/>
      <c r="DB14" s="651"/>
      <c r="DC14" s="651"/>
      <c r="DD14" s="651"/>
      <c r="DE14" s="651"/>
      <c r="DF14" s="651"/>
      <c r="DG14" s="651"/>
      <c r="DH14" s="651"/>
      <c r="DI14" s="651"/>
      <c r="DJ14" s="651"/>
      <c r="DK14" s="651"/>
      <c r="DL14" s="651"/>
      <c r="DM14" s="651"/>
      <c r="DN14" s="651"/>
      <c r="DO14" s="651"/>
      <c r="DP14" s="651"/>
      <c r="DQ14" s="651"/>
      <c r="DR14" s="651"/>
      <c r="DS14" s="651"/>
      <c r="DT14" s="651"/>
      <c r="DU14" s="651"/>
      <c r="DV14" s="651"/>
      <c r="DW14" s="651"/>
      <c r="DX14" s="651"/>
      <c r="DY14" s="651"/>
      <c r="DZ14" s="651"/>
      <c r="EA14" s="651"/>
      <c r="EB14" s="651"/>
      <c r="EC14" s="651"/>
      <c r="ED14" s="651"/>
      <c r="EE14" s="651"/>
      <c r="EF14" s="651"/>
      <c r="EG14" s="651"/>
      <c r="EH14" s="651"/>
      <c r="EI14" s="651"/>
      <c r="EJ14" s="651"/>
      <c r="EK14" s="651"/>
      <c r="EL14" s="651"/>
      <c r="EM14" s="651"/>
      <c r="EN14" s="651"/>
      <c r="EO14" s="651"/>
      <c r="EP14" s="651"/>
      <c r="EQ14" s="651"/>
      <c r="ER14" s="651"/>
      <c r="ES14" s="651"/>
      <c r="ET14" s="651"/>
      <c r="EU14" s="651"/>
      <c r="EV14" s="651"/>
      <c r="EW14" s="651"/>
      <c r="EX14" s="651"/>
      <c r="EY14" s="651"/>
      <c r="EZ14" s="651"/>
      <c r="FA14" s="651"/>
      <c r="FB14" s="651"/>
      <c r="FC14" s="651"/>
      <c r="FD14" s="651"/>
      <c r="FE14" s="651"/>
      <c r="FF14" s="651"/>
      <c r="FG14" s="651"/>
      <c r="FH14" s="651"/>
      <c r="FI14" s="651"/>
      <c r="FJ14" s="651"/>
      <c r="FK14" s="651"/>
      <c r="FL14" s="651"/>
      <c r="FM14" s="651"/>
      <c r="FN14" s="651"/>
      <c r="FO14" s="651"/>
      <c r="FP14" s="651"/>
      <c r="FQ14" s="651"/>
      <c r="FR14" s="651"/>
      <c r="FS14" s="651"/>
      <c r="FT14" s="651"/>
      <c r="FU14" s="651"/>
      <c r="FV14" s="651"/>
      <c r="FW14" s="651"/>
      <c r="FX14" s="651"/>
      <c r="FY14" s="651"/>
      <c r="FZ14" s="651"/>
      <c r="GA14" s="651"/>
      <c r="GB14" s="651"/>
      <c r="GC14" s="651"/>
      <c r="GD14" s="651"/>
      <c r="GE14" s="651"/>
    </row>
    <row r="15" spans="2:187" s="3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9" t="s">
        <v>141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0"/>
      <c r="BC15" s="10"/>
      <c r="BD15" s="10"/>
      <c r="BE15" s="40"/>
      <c r="BF15" s="40"/>
      <c r="BG15" s="40"/>
      <c r="BH15" s="40"/>
      <c r="BI15" s="40"/>
      <c r="BJ15" s="40"/>
      <c r="BK15" s="40"/>
      <c r="BL15" s="39"/>
      <c r="BM15" s="39"/>
      <c r="BN15" s="39"/>
      <c r="BO15" s="39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  <c r="CK15" s="651"/>
      <c r="CL15" s="651"/>
      <c r="CM15" s="651"/>
      <c r="CN15" s="651"/>
      <c r="CO15" s="651"/>
      <c r="CP15" s="651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1"/>
      <c r="DB15" s="651"/>
      <c r="DC15" s="651"/>
      <c r="DD15" s="651"/>
      <c r="DE15" s="651"/>
      <c r="DF15" s="651"/>
      <c r="DG15" s="651"/>
      <c r="DH15" s="651"/>
      <c r="DI15" s="651"/>
      <c r="DJ15" s="651"/>
      <c r="DK15" s="651"/>
      <c r="DL15" s="651"/>
      <c r="DM15" s="651"/>
      <c r="DN15" s="651"/>
      <c r="DO15" s="651"/>
      <c r="DP15" s="651"/>
      <c r="DQ15" s="651"/>
      <c r="DR15" s="651"/>
      <c r="DS15" s="651"/>
      <c r="DT15" s="651"/>
      <c r="DU15" s="651"/>
      <c r="DV15" s="651"/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1"/>
      <c r="ER15" s="651"/>
      <c r="ES15" s="651"/>
      <c r="ET15" s="651"/>
      <c r="EU15" s="651"/>
      <c r="EV15" s="651"/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  <c r="FL15" s="651"/>
      <c r="FM15" s="651"/>
      <c r="FN15" s="651"/>
      <c r="FO15" s="651"/>
      <c r="FP15" s="651"/>
      <c r="FQ15" s="651"/>
      <c r="FR15" s="651"/>
      <c r="FS15" s="651"/>
      <c r="FT15" s="651"/>
      <c r="FU15" s="651"/>
      <c r="FV15" s="651"/>
      <c r="FW15" s="651"/>
      <c r="FX15" s="651"/>
      <c r="FY15" s="651"/>
      <c r="FZ15" s="651"/>
      <c r="GA15" s="651"/>
      <c r="GB15" s="651"/>
      <c r="GC15" s="651"/>
      <c r="GD15" s="651"/>
      <c r="GE15" s="651"/>
    </row>
    <row r="16" spans="1:187" s="3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51"/>
      <c r="BY16" s="651"/>
      <c r="BZ16" s="651"/>
      <c r="CA16" s="651"/>
      <c r="CB16" s="651"/>
      <c r="CC16" s="651"/>
      <c r="CD16" s="651"/>
      <c r="CE16" s="651"/>
      <c r="CF16" s="651"/>
      <c r="CG16" s="651"/>
      <c r="CH16" s="651"/>
      <c r="CI16" s="651"/>
      <c r="CJ16" s="651"/>
      <c r="CK16" s="651"/>
      <c r="CL16" s="651"/>
      <c r="CM16" s="651"/>
      <c r="CN16" s="651"/>
      <c r="CO16" s="651"/>
      <c r="CP16" s="651"/>
      <c r="CQ16" s="651"/>
      <c r="CR16" s="651"/>
      <c r="CS16" s="651"/>
      <c r="CT16" s="651"/>
      <c r="CU16" s="651"/>
      <c r="CV16" s="651"/>
      <c r="CW16" s="651"/>
      <c r="CX16" s="651"/>
      <c r="CY16" s="651"/>
      <c r="CZ16" s="651"/>
      <c r="DA16" s="651"/>
      <c r="DB16" s="651"/>
      <c r="DC16" s="651"/>
      <c r="DD16" s="651"/>
      <c r="DE16" s="651"/>
      <c r="DF16" s="651"/>
      <c r="DG16" s="651"/>
      <c r="DH16" s="651"/>
      <c r="DI16" s="651"/>
      <c r="DJ16" s="651"/>
      <c r="DK16" s="651"/>
      <c r="DL16" s="651"/>
      <c r="DM16" s="651"/>
      <c r="DN16" s="651"/>
      <c r="DO16" s="651"/>
      <c r="DP16" s="651"/>
      <c r="DQ16" s="651"/>
      <c r="DR16" s="651"/>
      <c r="DS16" s="651"/>
      <c r="DT16" s="651"/>
      <c r="DU16" s="651"/>
      <c r="DV16" s="651"/>
      <c r="DW16" s="651"/>
      <c r="DX16" s="651"/>
      <c r="DY16" s="651"/>
      <c r="DZ16" s="651"/>
      <c r="EA16" s="651"/>
      <c r="EB16" s="651"/>
      <c r="EC16" s="651"/>
      <c r="ED16" s="651"/>
      <c r="EE16" s="651"/>
      <c r="EF16" s="651"/>
      <c r="EG16" s="651"/>
      <c r="EH16" s="651"/>
      <c r="EI16" s="651"/>
      <c r="EJ16" s="651"/>
      <c r="EK16" s="651"/>
      <c r="EL16" s="651"/>
      <c r="EM16" s="651"/>
      <c r="EN16" s="651"/>
      <c r="EO16" s="651"/>
      <c r="EP16" s="651"/>
      <c r="EQ16" s="651"/>
      <c r="ER16" s="651"/>
      <c r="ES16" s="651"/>
      <c r="ET16" s="651"/>
      <c r="EU16" s="651"/>
      <c r="EV16" s="651"/>
      <c r="EW16" s="651"/>
      <c r="EX16" s="651"/>
      <c r="EY16" s="651"/>
      <c r="EZ16" s="651"/>
      <c r="FA16" s="651"/>
      <c r="FB16" s="651"/>
      <c r="FC16" s="651"/>
      <c r="FD16" s="651"/>
      <c r="FE16" s="651"/>
      <c r="FF16" s="651"/>
      <c r="FG16" s="651"/>
      <c r="FH16" s="651"/>
      <c r="FI16" s="651"/>
      <c r="FJ16" s="651"/>
      <c r="FK16" s="651"/>
      <c r="FL16" s="651"/>
      <c r="FM16" s="651"/>
      <c r="FN16" s="651"/>
      <c r="FO16" s="651"/>
      <c r="FP16" s="651"/>
      <c r="FQ16" s="651"/>
      <c r="FR16" s="651"/>
      <c r="FS16" s="651"/>
      <c r="FT16" s="651"/>
      <c r="FU16" s="651"/>
      <c r="FV16" s="651"/>
      <c r="FW16" s="651"/>
      <c r="FX16" s="651"/>
      <c r="FY16" s="651"/>
      <c r="FZ16" s="651"/>
      <c r="GA16" s="651"/>
      <c r="GB16" s="651"/>
      <c r="GC16" s="651"/>
      <c r="GD16" s="651"/>
      <c r="GE16" s="651"/>
    </row>
    <row r="17" spans="1:187" s="3" customFormat="1" ht="30.75" customHeight="1">
      <c r="A17" s="404" t="s">
        <v>142</v>
      </c>
      <c r="B17" s="405"/>
      <c r="C17" s="405"/>
      <c r="D17" s="405"/>
      <c r="E17" s="405"/>
      <c r="F17" s="406"/>
      <c r="G17" s="633" t="s">
        <v>28</v>
      </c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633"/>
      <c r="AG17" s="633"/>
      <c r="AH17" s="633"/>
      <c r="AI17" s="633"/>
      <c r="AJ17" s="633"/>
      <c r="AK17" s="633"/>
      <c r="AL17" s="633"/>
      <c r="AM17" s="633"/>
      <c r="AN17" s="633"/>
      <c r="AO17" s="633"/>
      <c r="AP17" s="633"/>
      <c r="AQ17" s="633"/>
      <c r="AR17" s="633"/>
      <c r="AS17" s="633"/>
      <c r="AT17" s="633"/>
      <c r="AU17" s="633"/>
      <c r="AV17" s="633"/>
      <c r="AW17" s="633"/>
      <c r="AX17" s="633"/>
      <c r="AY17" s="633"/>
      <c r="AZ17" s="633"/>
      <c r="BA17" s="633"/>
      <c r="BB17" s="633"/>
      <c r="BC17" s="633"/>
      <c r="BD17" s="633"/>
      <c r="BE17" s="633"/>
      <c r="BF17" s="632" t="s">
        <v>143</v>
      </c>
      <c r="BG17" s="632"/>
      <c r="BH17" s="632"/>
      <c r="BI17" s="632"/>
      <c r="BJ17" s="633"/>
      <c r="BK17" s="633"/>
      <c r="BL17" s="633"/>
      <c r="BM17" s="633"/>
      <c r="BN17" s="633"/>
      <c r="BO17" s="633"/>
      <c r="BX17" s="651"/>
      <c r="BY17" s="651"/>
      <c r="BZ17" s="651"/>
      <c r="CA17" s="651"/>
      <c r="CB17" s="651"/>
      <c r="CC17" s="651"/>
      <c r="CD17" s="651"/>
      <c r="CE17" s="651"/>
      <c r="CF17" s="651"/>
      <c r="CG17" s="651"/>
      <c r="CH17" s="651"/>
      <c r="CI17" s="651"/>
      <c r="CJ17" s="651"/>
      <c r="CK17" s="651"/>
      <c r="CL17" s="651"/>
      <c r="CM17" s="651"/>
      <c r="CN17" s="651"/>
      <c r="CO17" s="651"/>
      <c r="CP17" s="651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1"/>
      <c r="DG17" s="651"/>
      <c r="DH17" s="651"/>
      <c r="DI17" s="651"/>
      <c r="DJ17" s="651"/>
      <c r="DK17" s="651"/>
      <c r="DL17" s="651"/>
      <c r="DM17" s="651"/>
      <c r="DN17" s="651"/>
      <c r="DO17" s="651"/>
      <c r="DP17" s="651"/>
      <c r="DQ17" s="651"/>
      <c r="DR17" s="651"/>
      <c r="DS17" s="651"/>
      <c r="DT17" s="651"/>
      <c r="DU17" s="651"/>
      <c r="DV17" s="651"/>
      <c r="DW17" s="651"/>
      <c r="DX17" s="651"/>
      <c r="DY17" s="651"/>
      <c r="DZ17" s="651"/>
      <c r="EA17" s="651"/>
      <c r="EB17" s="651"/>
      <c r="EC17" s="651"/>
      <c r="ED17" s="651"/>
      <c r="EE17" s="651"/>
      <c r="EF17" s="651"/>
      <c r="EG17" s="651"/>
      <c r="EH17" s="651"/>
      <c r="EI17" s="651"/>
      <c r="EJ17" s="651"/>
      <c r="EK17" s="651"/>
      <c r="EL17" s="651"/>
      <c r="EM17" s="651"/>
      <c r="EN17" s="651"/>
      <c r="EO17" s="651"/>
      <c r="EP17" s="651"/>
      <c r="EQ17" s="651"/>
      <c r="ER17" s="651"/>
      <c r="ES17" s="651"/>
      <c r="ET17" s="651"/>
      <c r="EU17" s="651"/>
      <c r="EV17" s="651"/>
      <c r="EW17" s="651"/>
      <c r="EX17" s="651"/>
      <c r="EY17" s="651"/>
      <c r="EZ17" s="651"/>
      <c r="FA17" s="651"/>
      <c r="FB17" s="651"/>
      <c r="FC17" s="651"/>
      <c r="FD17" s="651"/>
      <c r="FE17" s="651"/>
      <c r="FF17" s="651"/>
      <c r="FG17" s="651"/>
      <c r="FH17" s="651"/>
      <c r="FI17" s="651"/>
      <c r="FJ17" s="651"/>
      <c r="FK17" s="651"/>
      <c r="FL17" s="651"/>
      <c r="FM17" s="651"/>
      <c r="FN17" s="651"/>
      <c r="FO17" s="651"/>
      <c r="FP17" s="651"/>
      <c r="FQ17" s="651"/>
      <c r="FR17" s="651"/>
      <c r="FS17" s="651"/>
      <c r="FT17" s="651"/>
      <c r="FU17" s="651"/>
      <c r="FV17" s="651"/>
      <c r="FW17" s="651"/>
      <c r="FX17" s="651"/>
      <c r="FY17" s="651"/>
      <c r="FZ17" s="651"/>
      <c r="GA17" s="651"/>
      <c r="GB17" s="651"/>
      <c r="GC17" s="651"/>
      <c r="GD17" s="651"/>
      <c r="GE17" s="651"/>
    </row>
    <row r="18" spans="1:67" s="3" customFormat="1" ht="15">
      <c r="A18" s="639">
        <v>1</v>
      </c>
      <c r="B18" s="656"/>
      <c r="C18" s="656"/>
      <c r="D18" s="656"/>
      <c r="E18" s="656"/>
      <c r="F18" s="657"/>
      <c r="G18" s="637">
        <v>2</v>
      </c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6">
        <v>3</v>
      </c>
      <c r="BG18" s="636"/>
      <c r="BH18" s="636"/>
      <c r="BI18" s="636"/>
      <c r="BJ18" s="636"/>
      <c r="BK18" s="636"/>
      <c r="BL18" s="636"/>
      <c r="BM18" s="636"/>
      <c r="BN18" s="636"/>
      <c r="BO18" s="636"/>
    </row>
    <row r="19" spans="1:80" s="3" customFormat="1" ht="84.75" customHeight="1">
      <c r="A19" s="639" t="s">
        <v>144</v>
      </c>
      <c r="B19" s="656"/>
      <c r="C19" s="656"/>
      <c r="D19" s="656"/>
      <c r="E19" s="656"/>
      <c r="F19" s="657"/>
      <c r="G19" s="50"/>
      <c r="H19" s="658" t="s">
        <v>145</v>
      </c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659"/>
      <c r="BF19" s="660">
        <v>0</v>
      </c>
      <c r="BG19" s="661"/>
      <c r="BH19" s="661"/>
      <c r="BI19" s="661"/>
      <c r="BJ19" s="661"/>
      <c r="BK19" s="661"/>
      <c r="BL19" s="661"/>
      <c r="BM19" s="662"/>
      <c r="BN19" s="662"/>
      <c r="BO19" s="663"/>
      <c r="BR19" s="664"/>
      <c r="BS19" s="664"/>
      <c r="BT19" s="664"/>
      <c r="BU19" s="664"/>
      <c r="BV19" s="664"/>
      <c r="BW19" s="664"/>
      <c r="BX19" s="664"/>
      <c r="BY19" s="664"/>
      <c r="BZ19" s="664"/>
      <c r="CA19" s="664"/>
      <c r="CB19" s="664"/>
    </row>
    <row r="20" spans="1:67" s="3" customFormat="1" ht="85.5" customHeight="1">
      <c r="A20" s="639" t="s">
        <v>146</v>
      </c>
      <c r="B20" s="656"/>
      <c r="C20" s="656"/>
      <c r="D20" s="656"/>
      <c r="E20" s="656"/>
      <c r="F20" s="657"/>
      <c r="G20" s="50"/>
      <c r="H20" s="658" t="s">
        <v>147</v>
      </c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8"/>
      <c r="AU20" s="658"/>
      <c r="AV20" s="658"/>
      <c r="AW20" s="658"/>
      <c r="AX20" s="658"/>
      <c r="AY20" s="658"/>
      <c r="AZ20" s="658"/>
      <c r="BA20" s="658"/>
      <c r="BB20" s="658"/>
      <c r="BC20" s="658"/>
      <c r="BD20" s="658"/>
      <c r="BE20" s="659"/>
      <c r="BF20" s="660">
        <v>0</v>
      </c>
      <c r="BG20" s="661"/>
      <c r="BH20" s="661"/>
      <c r="BI20" s="661"/>
      <c r="BJ20" s="661"/>
      <c r="BK20" s="661"/>
      <c r="BL20" s="661"/>
      <c r="BM20" s="662"/>
      <c r="BN20" s="662"/>
      <c r="BO20" s="663"/>
    </row>
    <row r="21" spans="1:67" s="3" customFormat="1" ht="32.25" customHeight="1">
      <c r="A21" s="639" t="s">
        <v>148</v>
      </c>
      <c r="B21" s="656"/>
      <c r="C21" s="656"/>
      <c r="D21" s="656"/>
      <c r="E21" s="656"/>
      <c r="F21" s="657"/>
      <c r="G21" s="50"/>
      <c r="H21" s="658" t="s">
        <v>149</v>
      </c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658"/>
      <c r="AV21" s="658"/>
      <c r="AW21" s="658"/>
      <c r="AX21" s="658"/>
      <c r="AY21" s="658"/>
      <c r="AZ21" s="658"/>
      <c r="BA21" s="658"/>
      <c r="BB21" s="658"/>
      <c r="BC21" s="658"/>
      <c r="BD21" s="658"/>
      <c r="BE21" s="659"/>
      <c r="BF21" s="652">
        <f>BF19/MAX(1,(BF19-BF20))</f>
        <v>0</v>
      </c>
      <c r="BG21" s="653"/>
      <c r="BH21" s="653"/>
      <c r="BI21" s="653"/>
      <c r="BJ21" s="653"/>
      <c r="BK21" s="653"/>
      <c r="BL21" s="653"/>
      <c r="BM21" s="654"/>
      <c r="BN21" s="654"/>
      <c r="BO21" s="655"/>
    </row>
    <row r="22" ht="30" customHeight="1"/>
    <row r="23" spans="1:67" s="51" customFormat="1" ht="21" customHeight="1">
      <c r="A23" s="11"/>
      <c r="B23" s="11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6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51" customFormat="1" ht="30" customHeight="1">
      <c r="A24" s="11"/>
      <c r="B24" s="11" t="s">
        <v>242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69">
        <f>BF19/MAX(1,BF19-BF20)</f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ht="99" customHeight="1"/>
    <row r="26" spans="5:72" ht="18.75">
      <c r="E26" s="649" t="s">
        <v>349</v>
      </c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263"/>
      <c r="AT26" s="263"/>
      <c r="AU26" s="263"/>
      <c r="AV26" s="263"/>
      <c r="AW26" s="648" t="s">
        <v>350</v>
      </c>
      <c r="AX26" s="648"/>
      <c r="AY26" s="648"/>
      <c r="AZ26" s="648"/>
      <c r="BA26" s="648"/>
      <c r="BB26" s="52"/>
      <c r="BC26" s="52"/>
      <c r="BD26" s="52"/>
      <c r="BE26" s="44"/>
      <c r="BF26" s="44"/>
      <c r="BG26" s="44"/>
      <c r="BH26" s="44"/>
      <c r="BI26" s="44"/>
      <c r="BJ26" s="44"/>
      <c r="BK26" s="44"/>
      <c r="BL26" s="44"/>
      <c r="BM26" s="52"/>
      <c r="BN26" s="52"/>
      <c r="BO26" s="52"/>
      <c r="BP26" s="52"/>
      <c r="BQ26" s="52"/>
      <c r="BT26" s="31"/>
    </row>
    <row r="27" spans="5:72" ht="18.75">
      <c r="E27" s="646" t="s">
        <v>8</v>
      </c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37"/>
      <c r="AW27" s="647" t="s">
        <v>9</v>
      </c>
      <c r="AX27" s="647"/>
      <c r="AY27" s="647"/>
      <c r="AZ27" s="647"/>
      <c r="BA27" s="647"/>
      <c r="BB27" s="53"/>
      <c r="BC27" s="53"/>
      <c r="BD27" s="53"/>
      <c r="BE27" s="54" t="s">
        <v>10</v>
      </c>
      <c r="BF27" s="54"/>
      <c r="BG27" s="54"/>
      <c r="BH27" s="54"/>
      <c r="BI27" s="54"/>
      <c r="BJ27" s="54"/>
      <c r="BK27" s="54"/>
      <c r="BL27" s="54"/>
      <c r="BM27" s="53"/>
      <c r="BN27" s="53"/>
      <c r="BO27" s="53"/>
      <c r="BP27" s="53"/>
      <c r="BQ27" s="53"/>
      <c r="BT27" s="31"/>
    </row>
  </sheetData>
  <sheetProtection/>
  <mergeCells count="24">
    <mergeCell ref="AW26:BA26"/>
    <mergeCell ref="BR19:CB19"/>
    <mergeCell ref="E26:AR26"/>
    <mergeCell ref="E27:AR27"/>
    <mergeCell ref="AW27:BA27"/>
    <mergeCell ref="A20:F20"/>
    <mergeCell ref="H20:BE20"/>
    <mergeCell ref="BF20:BO20"/>
    <mergeCell ref="A21:F21"/>
    <mergeCell ref="H21:BE21"/>
    <mergeCell ref="BF21:BO21"/>
    <mergeCell ref="A18:F18"/>
    <mergeCell ref="G18:BE18"/>
    <mergeCell ref="BF18:BO18"/>
    <mergeCell ref="A19:F19"/>
    <mergeCell ref="H19:BE19"/>
    <mergeCell ref="BF19:BO19"/>
    <mergeCell ref="A8:BO8"/>
    <mergeCell ref="A11:BO11"/>
    <mergeCell ref="BX14:GE17"/>
    <mergeCell ref="A17:F17"/>
    <mergeCell ref="G17:BE17"/>
    <mergeCell ref="BF17:BO17"/>
    <mergeCell ref="M14:BA14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T20"/>
  <sheetViews>
    <sheetView view="pageBreakPreview" zoomScaleSheetLayoutView="100" zoomScalePageLayoutView="0" workbookViewId="0" topLeftCell="A1">
      <selection activeCell="AA5" sqref="AA5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3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7"/>
    </row>
    <row r="3" spans="1:67" s="59" customFormat="1" ht="48" customHeight="1">
      <c r="A3" s="665" t="s">
        <v>156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</row>
    <row r="4" spans="12:67" s="59" customFormat="1" ht="15.75">
      <c r="L4" s="60"/>
      <c r="M4" s="61" t="s">
        <v>139</v>
      </c>
      <c r="N4" s="60"/>
      <c r="O4" s="60"/>
      <c r="P4" s="60"/>
      <c r="Q4" s="60"/>
      <c r="R4" s="60"/>
      <c r="W4" s="62"/>
      <c r="X4" s="62"/>
      <c r="Y4" s="62"/>
      <c r="Z4" s="62"/>
      <c r="AA4" s="63" t="s">
        <v>359</v>
      </c>
      <c r="AB4" s="64"/>
      <c r="AC4" s="64"/>
      <c r="AD4" s="64"/>
      <c r="AE4" s="64"/>
      <c r="AF4" s="64"/>
      <c r="AG4" s="65"/>
      <c r="AH4" s="65"/>
      <c r="AI4" s="65"/>
      <c r="AJ4" s="65"/>
      <c r="AS4" s="60"/>
      <c r="AT4" s="60"/>
      <c r="AU4" s="60"/>
      <c r="AV4" s="60"/>
      <c r="AW4" s="60"/>
      <c r="AX4" s="60"/>
      <c r="AY4" s="60"/>
      <c r="AZ4" s="60"/>
      <c r="BL4" s="60"/>
      <c r="BM4" s="60"/>
      <c r="BN4" s="60"/>
      <c r="BO4" s="60"/>
    </row>
    <row r="5" spans="1:67" s="59" customFormat="1" ht="3" customHeight="1">
      <c r="A5" s="6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7"/>
    </row>
    <row r="6" spans="2:67" s="8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67" t="str">
        <f>'Ф.2.1.'!K15</f>
        <v>ООО "Долина-Центр-С"</v>
      </c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667"/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67"/>
      <c r="BE6" s="667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8" customFormat="1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 t="s">
        <v>141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  <c r="BM7" s="70"/>
      <c r="BN7" s="70"/>
      <c r="BO7" s="70"/>
    </row>
    <row r="8" spans="1:67" s="8" customFormat="1" ht="6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</row>
    <row r="9" spans="1:67" s="171" customFormat="1" ht="30.75" customHeight="1">
      <c r="A9" s="634" t="s">
        <v>142</v>
      </c>
      <c r="B9" s="635"/>
      <c r="C9" s="635"/>
      <c r="D9" s="635"/>
      <c r="E9" s="635"/>
      <c r="F9" s="635"/>
      <c r="G9" s="635" t="s">
        <v>28</v>
      </c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5"/>
      <c r="AK9" s="635"/>
      <c r="AL9" s="635"/>
      <c r="AM9" s="635"/>
      <c r="AN9" s="635"/>
      <c r="AO9" s="635"/>
      <c r="AP9" s="635"/>
      <c r="AQ9" s="635"/>
      <c r="AR9" s="635"/>
      <c r="AS9" s="635"/>
      <c r="AT9" s="635"/>
      <c r="AU9" s="635"/>
      <c r="AV9" s="635"/>
      <c r="AW9" s="635"/>
      <c r="AX9" s="635"/>
      <c r="AY9" s="635"/>
      <c r="AZ9" s="635"/>
      <c r="BA9" s="635"/>
      <c r="BB9" s="635"/>
      <c r="BC9" s="635"/>
      <c r="BD9" s="635"/>
      <c r="BE9" s="635"/>
      <c r="BF9" s="634" t="s">
        <v>143</v>
      </c>
      <c r="BG9" s="634"/>
      <c r="BH9" s="634"/>
      <c r="BI9" s="634"/>
      <c r="BJ9" s="635"/>
      <c r="BK9" s="635"/>
      <c r="BL9" s="635"/>
      <c r="BM9" s="635"/>
      <c r="BN9" s="635"/>
      <c r="BO9" s="635"/>
    </row>
    <row r="10" spans="1:67" s="171" customFormat="1" ht="15">
      <c r="A10" s="638">
        <v>1</v>
      </c>
      <c r="B10" s="638"/>
      <c r="C10" s="638"/>
      <c r="D10" s="638"/>
      <c r="E10" s="638"/>
      <c r="F10" s="638"/>
      <c r="G10" s="666">
        <v>2</v>
      </c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38">
        <v>3</v>
      </c>
      <c r="BG10" s="638"/>
      <c r="BH10" s="638"/>
      <c r="BI10" s="638"/>
      <c r="BJ10" s="638"/>
      <c r="BK10" s="638"/>
      <c r="BL10" s="638"/>
      <c r="BM10" s="638"/>
      <c r="BN10" s="638"/>
      <c r="BO10" s="638"/>
    </row>
    <row r="11" spans="1:67" s="171" customFormat="1" ht="80.25" customHeight="1">
      <c r="A11" s="638" t="s">
        <v>144</v>
      </c>
      <c r="B11" s="638"/>
      <c r="C11" s="638"/>
      <c r="D11" s="638"/>
      <c r="E11" s="638"/>
      <c r="F11" s="668"/>
      <c r="G11" s="172"/>
      <c r="H11" s="669" t="s">
        <v>157</v>
      </c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69"/>
      <c r="W11" s="669"/>
      <c r="X11" s="669"/>
      <c r="Y11" s="669"/>
      <c r="Z11" s="669"/>
      <c r="AA11" s="669"/>
      <c r="AB11" s="669"/>
      <c r="AC11" s="669"/>
      <c r="AD11" s="669"/>
      <c r="AE11" s="669"/>
      <c r="AF11" s="669"/>
      <c r="AG11" s="669"/>
      <c r="AH11" s="669"/>
      <c r="AI11" s="669"/>
      <c r="AJ11" s="669"/>
      <c r="AK11" s="669"/>
      <c r="AL11" s="669"/>
      <c r="AM11" s="669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669"/>
      <c r="BA11" s="669"/>
      <c r="BB11" s="669"/>
      <c r="BC11" s="669"/>
      <c r="BD11" s="669"/>
      <c r="BE11" s="670"/>
      <c r="BF11" s="642">
        <v>0</v>
      </c>
      <c r="BG11" s="643"/>
      <c r="BH11" s="643"/>
      <c r="BI11" s="643"/>
      <c r="BJ11" s="643"/>
      <c r="BK11" s="643"/>
      <c r="BL11" s="643"/>
      <c r="BM11" s="644"/>
      <c r="BN11" s="644"/>
      <c r="BO11" s="645"/>
    </row>
    <row r="12" spans="1:67" s="171" customFormat="1" ht="55.5" customHeight="1">
      <c r="A12" s="638" t="s">
        <v>146</v>
      </c>
      <c r="B12" s="638"/>
      <c r="C12" s="638"/>
      <c r="D12" s="638"/>
      <c r="E12" s="638"/>
      <c r="F12" s="668"/>
      <c r="G12" s="172"/>
      <c r="H12" s="669" t="s">
        <v>225</v>
      </c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669"/>
      <c r="AI12" s="669"/>
      <c r="AJ12" s="669"/>
      <c r="AK12" s="669"/>
      <c r="AL12" s="669"/>
      <c r="AM12" s="669"/>
      <c r="AN12" s="669"/>
      <c r="AO12" s="669"/>
      <c r="AP12" s="669"/>
      <c r="AQ12" s="669"/>
      <c r="AR12" s="669"/>
      <c r="AS12" s="669"/>
      <c r="AT12" s="669"/>
      <c r="AU12" s="669"/>
      <c r="AV12" s="669"/>
      <c r="AW12" s="669"/>
      <c r="AX12" s="669"/>
      <c r="AY12" s="669"/>
      <c r="AZ12" s="669"/>
      <c r="BA12" s="669"/>
      <c r="BB12" s="669"/>
      <c r="BC12" s="669"/>
      <c r="BD12" s="669"/>
      <c r="BE12" s="670"/>
      <c r="BF12" s="671">
        <v>0</v>
      </c>
      <c r="BG12" s="672"/>
      <c r="BH12" s="672"/>
      <c r="BI12" s="672"/>
      <c r="BJ12" s="672"/>
      <c r="BK12" s="672"/>
      <c r="BL12" s="672"/>
      <c r="BM12" s="673"/>
      <c r="BN12" s="673"/>
      <c r="BO12" s="674"/>
    </row>
    <row r="13" spans="1:67" s="171" customFormat="1" ht="51" customHeight="1">
      <c r="A13" s="638" t="s">
        <v>148</v>
      </c>
      <c r="B13" s="638"/>
      <c r="C13" s="638"/>
      <c r="D13" s="638"/>
      <c r="E13" s="638"/>
      <c r="F13" s="668"/>
      <c r="G13" s="172"/>
      <c r="H13" s="669" t="s">
        <v>158</v>
      </c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70"/>
      <c r="BF13" s="671">
        <f>BF12/MAX(1,BF12-BF11)</f>
        <v>0</v>
      </c>
      <c r="BG13" s="672"/>
      <c r="BH13" s="672"/>
      <c r="BI13" s="672"/>
      <c r="BJ13" s="672"/>
      <c r="BK13" s="672"/>
      <c r="BL13" s="672"/>
      <c r="BM13" s="673"/>
      <c r="BN13" s="673"/>
      <c r="BO13" s="674"/>
    </row>
    <row r="14" s="35" customFormat="1" ht="30" customHeight="1"/>
    <row r="15" spans="2:53" s="35" customFormat="1" ht="21" customHeight="1">
      <c r="B15" s="35" t="s">
        <v>159</v>
      </c>
      <c r="BA15" s="173"/>
    </row>
    <row r="16" spans="2:53" s="35" customFormat="1" ht="21" customHeight="1">
      <c r="B16" s="35" t="s">
        <v>160</v>
      </c>
      <c r="BA16" s="173"/>
    </row>
    <row r="17" spans="2:53" s="35" customFormat="1" ht="30" customHeight="1">
      <c r="B17" s="35" t="s">
        <v>245</v>
      </c>
      <c r="BA17" s="173">
        <f>BF12/MAX(1,BF12-BF11)</f>
        <v>0</v>
      </c>
    </row>
    <row r="18" s="35" customFormat="1" ht="99" customHeight="1"/>
    <row r="19" spans="5:72" ht="18.75">
      <c r="E19" s="649" t="s">
        <v>349</v>
      </c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263"/>
      <c r="AT19" s="263"/>
      <c r="AU19" s="263"/>
      <c r="AV19" s="675" t="s">
        <v>350</v>
      </c>
      <c r="AW19" s="676"/>
      <c r="AX19" s="676"/>
      <c r="AY19" s="676"/>
      <c r="AZ19" s="676"/>
      <c r="BA19" s="676"/>
      <c r="BB19" s="52"/>
      <c r="BC19" s="52"/>
      <c r="BD19" s="52"/>
      <c r="BE19" s="44"/>
      <c r="BF19" s="44"/>
      <c r="BG19" s="44"/>
      <c r="BH19" s="44"/>
      <c r="BI19" s="44"/>
      <c r="BJ19" s="44"/>
      <c r="BK19" s="44"/>
      <c r="BL19" s="44"/>
      <c r="BM19" s="52"/>
      <c r="BN19" s="52"/>
      <c r="BO19" s="52"/>
      <c r="BP19" s="52"/>
      <c r="BQ19" s="52"/>
      <c r="BT19" s="31"/>
    </row>
    <row r="20" spans="5:72" ht="18.75">
      <c r="E20" s="646" t="s">
        <v>8</v>
      </c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37"/>
      <c r="AW20" s="647" t="s">
        <v>9</v>
      </c>
      <c r="AX20" s="647"/>
      <c r="AY20" s="647"/>
      <c r="AZ20" s="647"/>
      <c r="BA20" s="647"/>
      <c r="BB20" s="53"/>
      <c r="BC20" s="53"/>
      <c r="BD20" s="53"/>
      <c r="BE20" s="54" t="s">
        <v>10</v>
      </c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T20" s="31"/>
    </row>
  </sheetData>
  <sheetProtection/>
  <mergeCells count="21">
    <mergeCell ref="E20:AR20"/>
    <mergeCell ref="AW20:BA20"/>
    <mergeCell ref="AV19:BA19"/>
    <mergeCell ref="A13:F13"/>
    <mergeCell ref="H13:BE13"/>
    <mergeCell ref="BF13:BO13"/>
    <mergeCell ref="E19:AR19"/>
    <mergeCell ref="A11:F11"/>
    <mergeCell ref="H11:BE11"/>
    <mergeCell ref="BF11:BO11"/>
    <mergeCell ref="A12:F12"/>
    <mergeCell ref="H12:BE12"/>
    <mergeCell ref="BF12:BO12"/>
    <mergeCell ref="A3:BO3"/>
    <mergeCell ref="A9:F9"/>
    <mergeCell ref="G9:BE9"/>
    <mergeCell ref="BF9:BO9"/>
    <mergeCell ref="A10:F10"/>
    <mergeCell ref="G10:BE10"/>
    <mergeCell ref="BF10:BO10"/>
    <mergeCell ref="M6:BE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9"/>
  <sheetViews>
    <sheetView view="pageBreakPreview" zoomScaleNormal="110" zoomScaleSheetLayoutView="100" zoomScalePageLayoutView="0" workbookViewId="0" topLeftCell="A7">
      <selection activeCell="FI10" sqref="FI10"/>
    </sheetView>
  </sheetViews>
  <sheetFormatPr defaultColWidth="20.875" defaultRowHeight="12.75"/>
  <cols>
    <col min="1" max="64" width="0.875" style="11" customWidth="1"/>
    <col min="65" max="65" width="2.25390625" style="11" customWidth="1"/>
    <col min="66" max="146" width="0.875" style="11" customWidth="1"/>
    <col min="147" max="147" width="2.25390625" style="11" customWidth="1"/>
    <col min="148" max="150" width="0.875" style="11" customWidth="1"/>
    <col min="151" max="151" width="2.25390625" style="11" customWidth="1"/>
    <col min="152" max="158" width="0.875" style="11" customWidth="1"/>
    <col min="159" max="159" width="0.74609375" style="11" customWidth="1"/>
    <col min="160" max="160" width="6.875" style="11" customWidth="1"/>
    <col min="161" max="163" width="0.875" style="11" customWidth="1"/>
    <col min="164" max="164" width="8.125" style="11" customWidth="1"/>
    <col min="165" max="168" width="9.125" style="11" customWidth="1"/>
    <col min="169" max="169" width="4.25390625" style="11" customWidth="1"/>
    <col min="170" max="170" width="9.125" style="11" customWidth="1"/>
    <col min="171" max="171" width="7.75390625" style="11" customWidth="1"/>
    <col min="172" max="250" width="9.125" style="11" customWidth="1"/>
    <col min="251" max="251" width="8.875" style="11" customWidth="1"/>
    <col min="252" max="252" width="7.625" style="11" customWidth="1"/>
    <col min="253" max="253" width="5.625" style="11" customWidth="1"/>
    <col min="254" max="254" width="5.125" style="11" customWidth="1"/>
    <col min="255" max="255" width="7.125" style="11" customWidth="1"/>
    <col min="256" max="16384" width="20.875" style="11" customWidth="1"/>
  </cols>
  <sheetData>
    <row r="1" spans="112:202" s="1" customFormat="1" ht="20.25" customHeight="1">
      <c r="DH1" s="1" t="s">
        <v>16</v>
      </c>
      <c r="FH1" s="18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3" customFormat="1" ht="13.5" customHeight="1"/>
    <row r="8" spans="1:256" s="3" customFormat="1" ht="29.25" customHeight="1">
      <c r="A8" s="650" t="s">
        <v>17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  <c r="BP8" s="650"/>
      <c r="BQ8" s="650"/>
      <c r="BR8" s="650"/>
      <c r="BS8" s="650"/>
      <c r="BT8" s="650"/>
      <c r="BU8" s="650"/>
      <c r="BV8" s="650"/>
      <c r="BW8" s="650"/>
      <c r="BX8" s="650"/>
      <c r="BY8" s="650"/>
      <c r="BZ8" s="650"/>
      <c r="CA8" s="650"/>
      <c r="CB8" s="650"/>
      <c r="CC8" s="650"/>
      <c r="CD8" s="650"/>
      <c r="CE8" s="650"/>
      <c r="CF8" s="650"/>
      <c r="CG8" s="650"/>
      <c r="CH8" s="650"/>
      <c r="CI8" s="650"/>
      <c r="CJ8" s="650"/>
      <c r="CK8" s="650"/>
      <c r="CL8" s="650"/>
      <c r="CM8" s="650"/>
      <c r="CN8" s="650"/>
      <c r="CO8" s="650"/>
      <c r="CP8" s="650"/>
      <c r="CQ8" s="650"/>
      <c r="CR8" s="650"/>
      <c r="CS8" s="650"/>
      <c r="CT8" s="650"/>
      <c r="CU8" s="650"/>
      <c r="CV8" s="650"/>
      <c r="CW8" s="650"/>
      <c r="CX8" s="650"/>
      <c r="CY8" s="650"/>
      <c r="CZ8" s="650"/>
      <c r="DA8" s="650"/>
      <c r="DB8" s="650"/>
      <c r="DC8" s="650"/>
      <c r="DD8" s="650"/>
      <c r="DE8" s="650"/>
      <c r="DF8" s="650"/>
      <c r="DG8" s="650"/>
      <c r="DH8" s="650"/>
      <c r="DI8" s="650"/>
      <c r="DJ8" s="650"/>
      <c r="DK8" s="650"/>
      <c r="DL8" s="650"/>
      <c r="DM8" s="650"/>
      <c r="DN8" s="650"/>
      <c r="DO8" s="650"/>
      <c r="DP8" s="650"/>
      <c r="DQ8" s="650"/>
      <c r="DR8" s="650"/>
      <c r="DS8" s="650"/>
      <c r="DT8" s="650"/>
      <c r="DU8" s="650"/>
      <c r="DV8" s="650"/>
      <c r="DW8" s="650"/>
      <c r="DX8" s="650"/>
      <c r="DY8" s="650"/>
      <c r="DZ8" s="650"/>
      <c r="EA8" s="650"/>
      <c r="EB8" s="650"/>
      <c r="EC8" s="650"/>
      <c r="ED8" s="650"/>
      <c r="EE8" s="650"/>
      <c r="EF8" s="650"/>
      <c r="EG8" s="650"/>
      <c r="EH8" s="650"/>
      <c r="EI8" s="650"/>
      <c r="EJ8" s="650"/>
      <c r="EK8" s="650"/>
      <c r="EL8" s="650"/>
      <c r="EM8" s="650"/>
      <c r="EN8" s="650"/>
      <c r="EO8" s="650"/>
      <c r="EP8" s="650"/>
      <c r="EQ8" s="650"/>
      <c r="ER8" s="650"/>
      <c r="ES8" s="650"/>
      <c r="ET8" s="650"/>
      <c r="EU8" s="650"/>
      <c r="EV8" s="650"/>
      <c r="EW8" s="650"/>
      <c r="EX8" s="650"/>
      <c r="EY8" s="650"/>
      <c r="EZ8" s="650"/>
      <c r="FA8" s="650"/>
      <c r="FB8" s="650"/>
      <c r="FC8" s="650"/>
      <c r="FD8" s="650"/>
      <c r="FE8" s="650"/>
      <c r="IQ8" s="680" t="s">
        <v>252</v>
      </c>
      <c r="IR8" s="680"/>
      <c r="IS8" s="680"/>
      <c r="IT8" s="680"/>
      <c r="IU8" s="680"/>
      <c r="IV8" s="680"/>
    </row>
    <row r="9" spans="161:256" s="3" customFormat="1" ht="15">
      <c r="FE9" s="7"/>
      <c r="IQ9" s="202"/>
      <c r="IR9" s="202"/>
      <c r="IS9" s="202"/>
      <c r="IT9" s="202"/>
      <c r="IU9" s="202"/>
      <c r="IV9" s="202"/>
    </row>
    <row r="10" spans="1:256" s="5" customFormat="1" ht="19.5" customHeight="1">
      <c r="A10" s="403" t="s">
        <v>228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 t="s">
        <v>348</v>
      </c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110"/>
      <c r="EP10" s="403" t="s">
        <v>227</v>
      </c>
      <c r="EQ10" s="403"/>
      <c r="ER10" s="110"/>
      <c r="ES10" s="110"/>
      <c r="EU10" s="403" t="s">
        <v>359</v>
      </c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H10" s="200"/>
      <c r="FI10" s="200"/>
      <c r="FJ10" s="200"/>
      <c r="FK10" s="200"/>
      <c r="FL10" s="200"/>
      <c r="IQ10" s="200">
        <v>2015</v>
      </c>
      <c r="IR10" s="200">
        <v>2016</v>
      </c>
      <c r="IS10" s="200">
        <v>2017</v>
      </c>
      <c r="IT10" s="200">
        <v>2018</v>
      </c>
      <c r="IU10" s="200">
        <v>2019</v>
      </c>
      <c r="IV10" s="3"/>
    </row>
    <row r="11" spans="164:255" s="3" customFormat="1" ht="13.5" customHeight="1">
      <c r="FH11" s="200"/>
      <c r="FI11" s="200"/>
      <c r="FJ11" s="200"/>
      <c r="FK11" s="200"/>
      <c r="FL11" s="200"/>
      <c r="IQ11" s="205">
        <v>0.35</v>
      </c>
      <c r="IR11" s="205">
        <v>0.35</v>
      </c>
      <c r="IS11" s="205">
        <v>0.35</v>
      </c>
      <c r="IT11" s="205">
        <v>0.3</v>
      </c>
      <c r="IU11" s="205">
        <v>0.3</v>
      </c>
    </row>
    <row r="12" spans="1:161" s="3" customFormat="1" ht="15" customHeight="1">
      <c r="A12" s="633" t="s">
        <v>18</v>
      </c>
      <c r="B12" s="633"/>
      <c r="C12" s="633"/>
      <c r="D12" s="633"/>
      <c r="E12" s="633"/>
      <c r="F12" s="633"/>
      <c r="G12" s="633"/>
      <c r="H12" s="681" t="s">
        <v>19</v>
      </c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7"/>
      <c r="BN12" s="632" t="s">
        <v>20</v>
      </c>
      <c r="BO12" s="633"/>
      <c r="BP12" s="633"/>
      <c r="BQ12" s="633"/>
      <c r="BR12" s="633"/>
      <c r="BS12" s="633"/>
      <c r="BT12" s="633"/>
      <c r="BU12" s="633"/>
      <c r="BV12" s="633"/>
      <c r="BW12" s="633"/>
      <c r="BX12" s="633"/>
      <c r="BY12" s="633"/>
      <c r="BZ12" s="633"/>
      <c r="CA12" s="633"/>
      <c r="CB12" s="633"/>
      <c r="CC12" s="633"/>
      <c r="CD12" s="633"/>
      <c r="CE12" s="633"/>
      <c r="CF12" s="633"/>
      <c r="CG12" s="633"/>
      <c r="CH12" s="633"/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3"/>
      <c r="CT12" s="633"/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404" t="s">
        <v>21</v>
      </c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  <c r="ER12" s="405"/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6"/>
    </row>
    <row r="13" spans="1:161" s="3" customFormat="1" ht="51.75" customHeight="1">
      <c r="A13" s="635" t="s">
        <v>144</v>
      </c>
      <c r="B13" s="635"/>
      <c r="C13" s="635"/>
      <c r="D13" s="635"/>
      <c r="E13" s="635"/>
      <c r="F13" s="635"/>
      <c r="G13" s="685"/>
      <c r="H13" s="174"/>
      <c r="I13" s="686" t="s">
        <v>253</v>
      </c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6"/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6"/>
      <c r="BH13" s="686"/>
      <c r="BI13" s="686"/>
      <c r="BJ13" s="686"/>
      <c r="BK13" s="686"/>
      <c r="BL13" s="686"/>
      <c r="BM13" s="687"/>
      <c r="BN13" s="682" t="s">
        <v>22</v>
      </c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  <c r="DI13" s="683"/>
      <c r="DJ13" s="688">
        <f>'ф. 1.2'!BK11</f>
        <v>0</v>
      </c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90"/>
      <c r="DZ13" s="690"/>
      <c r="EA13" s="690"/>
      <c r="EB13" s="690"/>
      <c r="EC13" s="690"/>
      <c r="ED13" s="690"/>
      <c r="EE13" s="690"/>
      <c r="EF13" s="690"/>
      <c r="EG13" s="690"/>
      <c r="EH13" s="690"/>
      <c r="EI13" s="690"/>
      <c r="EJ13" s="690"/>
      <c r="EK13" s="690"/>
      <c r="EL13" s="690"/>
      <c r="EM13" s="690"/>
      <c r="EN13" s="690"/>
      <c r="EO13" s="690"/>
      <c r="EP13" s="690"/>
      <c r="EQ13" s="690"/>
      <c r="ER13" s="690"/>
      <c r="ES13" s="690"/>
      <c r="ET13" s="690"/>
      <c r="EU13" s="690"/>
      <c r="EV13" s="690"/>
      <c r="EW13" s="690"/>
      <c r="EX13" s="690"/>
      <c r="EY13" s="690"/>
      <c r="EZ13" s="690"/>
      <c r="FA13" s="690"/>
      <c r="FB13" s="690"/>
      <c r="FC13" s="690"/>
      <c r="FD13" s="690"/>
      <c r="FE13" s="691"/>
    </row>
    <row r="14" spans="1:161" s="3" customFormat="1" ht="54.75" customHeight="1">
      <c r="A14" s="635" t="s">
        <v>146</v>
      </c>
      <c r="B14" s="635"/>
      <c r="C14" s="635"/>
      <c r="D14" s="635"/>
      <c r="E14" s="635"/>
      <c r="F14" s="635"/>
      <c r="G14" s="685"/>
      <c r="H14" s="174"/>
      <c r="I14" s="686" t="s">
        <v>161</v>
      </c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  <c r="AJ14" s="686"/>
      <c r="AK14" s="686"/>
      <c r="AL14" s="686"/>
      <c r="AM14" s="686"/>
      <c r="AN14" s="686"/>
      <c r="AO14" s="686"/>
      <c r="AP14" s="686"/>
      <c r="AQ14" s="686"/>
      <c r="AR14" s="686"/>
      <c r="AS14" s="686"/>
      <c r="AT14" s="686"/>
      <c r="AU14" s="686"/>
      <c r="AV14" s="686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6"/>
      <c r="BI14" s="686"/>
      <c r="BJ14" s="686"/>
      <c r="BK14" s="686"/>
      <c r="BL14" s="686"/>
      <c r="BM14" s="687"/>
      <c r="BN14" s="682" t="s">
        <v>162</v>
      </c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  <c r="DI14" s="683"/>
      <c r="DJ14" s="688">
        <f>0.4*'ф.3.1. '!BA24+0.4*'ф.3.2.'!BA15+0.2*'ф.3.3.'!BA17</f>
        <v>0.4</v>
      </c>
      <c r="DK14" s="689"/>
      <c r="DL14" s="689"/>
      <c r="DM14" s="689"/>
      <c r="DN14" s="689"/>
      <c r="DO14" s="689"/>
      <c r="DP14" s="689"/>
      <c r="DQ14" s="689"/>
      <c r="DR14" s="689"/>
      <c r="DS14" s="689"/>
      <c r="DT14" s="689"/>
      <c r="DU14" s="689"/>
      <c r="DV14" s="689"/>
      <c r="DW14" s="689"/>
      <c r="DX14" s="689"/>
      <c r="DY14" s="690"/>
      <c r="DZ14" s="690"/>
      <c r="EA14" s="690"/>
      <c r="EB14" s="690"/>
      <c r="EC14" s="690"/>
      <c r="ED14" s="690"/>
      <c r="EE14" s="690"/>
      <c r="EF14" s="690"/>
      <c r="EG14" s="690"/>
      <c r="EH14" s="690"/>
      <c r="EI14" s="690"/>
      <c r="EJ14" s="690"/>
      <c r="EK14" s="690"/>
      <c r="EL14" s="690"/>
      <c r="EM14" s="690"/>
      <c r="EN14" s="690"/>
      <c r="EO14" s="690"/>
      <c r="EP14" s="690"/>
      <c r="EQ14" s="690"/>
      <c r="ER14" s="690"/>
      <c r="ES14" s="690"/>
      <c r="ET14" s="690"/>
      <c r="EU14" s="690"/>
      <c r="EV14" s="690"/>
      <c r="EW14" s="690"/>
      <c r="EX14" s="690"/>
      <c r="EY14" s="690"/>
      <c r="EZ14" s="690"/>
      <c r="FA14" s="690"/>
      <c r="FB14" s="690"/>
      <c r="FC14" s="690"/>
      <c r="FD14" s="690"/>
      <c r="FE14" s="691"/>
    </row>
    <row r="15" spans="1:255" s="3" customFormat="1" ht="66.75" customHeight="1">
      <c r="A15" s="635" t="s">
        <v>148</v>
      </c>
      <c r="B15" s="635"/>
      <c r="C15" s="635"/>
      <c r="D15" s="635"/>
      <c r="E15" s="635"/>
      <c r="F15" s="635"/>
      <c r="G15" s="685"/>
      <c r="H15" s="677" t="s">
        <v>254</v>
      </c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  <c r="W15" s="678"/>
      <c r="X15" s="678"/>
      <c r="Y15" s="678"/>
      <c r="Z15" s="678"/>
      <c r="AA15" s="678"/>
      <c r="AB15" s="678"/>
      <c r="AC15" s="678"/>
      <c r="AD15" s="678"/>
      <c r="AE15" s="678"/>
      <c r="AF15" s="678"/>
      <c r="AG15" s="678"/>
      <c r="AH15" s="678"/>
      <c r="AI15" s="678"/>
      <c r="AJ15" s="678"/>
      <c r="AK15" s="678"/>
      <c r="AL15" s="678"/>
      <c r="AM15" s="678"/>
      <c r="AN15" s="678"/>
      <c r="AO15" s="678"/>
      <c r="AP15" s="678"/>
      <c r="AQ15" s="678"/>
      <c r="AR15" s="678"/>
      <c r="AS15" s="678"/>
      <c r="AT15" s="678"/>
      <c r="AU15" s="678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678"/>
      <c r="BK15" s="678"/>
      <c r="BL15" s="678"/>
      <c r="BM15" s="679"/>
      <c r="BN15" s="682" t="s">
        <v>163</v>
      </c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  <c r="DI15" s="683"/>
      <c r="DJ15" s="694">
        <f>0.1*'Ф.2.1.'!CR56+0.7*'Ф.2.2.'!CR32+0.2*'Ф.2.3.'!CQ47</f>
        <v>0.9751333333333334</v>
      </c>
      <c r="DK15" s="694"/>
      <c r="DL15" s="694"/>
      <c r="DM15" s="694"/>
      <c r="DN15" s="694"/>
      <c r="DO15" s="694"/>
      <c r="DP15" s="694"/>
      <c r="DQ15" s="694"/>
      <c r="DR15" s="694"/>
      <c r="DS15" s="694"/>
      <c r="DT15" s="694"/>
      <c r="DU15" s="694"/>
      <c r="DV15" s="694"/>
      <c r="DW15" s="694"/>
      <c r="DX15" s="694"/>
      <c r="DY15" s="694"/>
      <c r="DZ15" s="694"/>
      <c r="EA15" s="694"/>
      <c r="EB15" s="694"/>
      <c r="EC15" s="694"/>
      <c r="ED15" s="694"/>
      <c r="EE15" s="694"/>
      <c r="EF15" s="694"/>
      <c r="EG15" s="694"/>
      <c r="EH15" s="694"/>
      <c r="EI15" s="694"/>
      <c r="EJ15" s="694"/>
      <c r="EK15" s="694"/>
      <c r="EL15" s="694"/>
      <c r="EM15" s="694"/>
      <c r="EN15" s="694"/>
      <c r="EO15" s="694"/>
      <c r="EP15" s="694"/>
      <c r="EQ15" s="694"/>
      <c r="ER15" s="694"/>
      <c r="ES15" s="694"/>
      <c r="ET15" s="694"/>
      <c r="EU15" s="694"/>
      <c r="EV15" s="694"/>
      <c r="EW15" s="694"/>
      <c r="EX15" s="694"/>
      <c r="EY15" s="694"/>
      <c r="EZ15" s="694"/>
      <c r="FA15" s="694"/>
      <c r="FB15" s="694"/>
      <c r="FC15" s="694"/>
      <c r="FD15" s="694"/>
      <c r="FE15" s="694"/>
      <c r="IS15" s="200"/>
      <c r="IT15" s="200"/>
      <c r="IU15" s="200"/>
    </row>
    <row r="16" spans="1:255" s="3" customFormat="1" ht="18.75" customHeight="1">
      <c r="A16" s="635" t="s">
        <v>164</v>
      </c>
      <c r="B16" s="635"/>
      <c r="C16" s="635"/>
      <c r="D16" s="635"/>
      <c r="E16" s="635"/>
      <c r="F16" s="635"/>
      <c r="G16" s="685"/>
      <c r="H16" s="174"/>
      <c r="I16" s="686" t="s">
        <v>165</v>
      </c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686"/>
      <c r="AA16" s="686"/>
      <c r="AB16" s="686"/>
      <c r="AC16" s="686"/>
      <c r="AD16" s="686"/>
      <c r="AE16" s="686"/>
      <c r="AF16" s="686"/>
      <c r="AG16" s="686"/>
      <c r="AH16" s="686"/>
      <c r="AI16" s="686"/>
      <c r="AJ16" s="686"/>
      <c r="AK16" s="686"/>
      <c r="AL16" s="686"/>
      <c r="AM16" s="686"/>
      <c r="AN16" s="686"/>
      <c r="AO16" s="686"/>
      <c r="AP16" s="686"/>
      <c r="AQ16" s="686"/>
      <c r="AR16" s="686"/>
      <c r="AS16" s="686"/>
      <c r="AT16" s="686"/>
      <c r="AU16" s="686"/>
      <c r="AV16" s="686"/>
      <c r="AW16" s="686"/>
      <c r="AX16" s="686"/>
      <c r="AY16" s="686"/>
      <c r="AZ16" s="686"/>
      <c r="BA16" s="686"/>
      <c r="BB16" s="686"/>
      <c r="BC16" s="686"/>
      <c r="BD16" s="686"/>
      <c r="BE16" s="686"/>
      <c r="BF16" s="686"/>
      <c r="BG16" s="686"/>
      <c r="BH16" s="686"/>
      <c r="BI16" s="686"/>
      <c r="BJ16" s="686"/>
      <c r="BK16" s="686"/>
      <c r="BL16" s="686"/>
      <c r="BM16" s="687"/>
      <c r="BN16" s="682" t="s">
        <v>23</v>
      </c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  <c r="DI16" s="683"/>
      <c r="DJ16" s="684">
        <v>0.0084</v>
      </c>
      <c r="DK16" s="684"/>
      <c r="DL16" s="684"/>
      <c r="DM16" s="684"/>
      <c r="DN16" s="684"/>
      <c r="DO16" s="684"/>
      <c r="DP16" s="684"/>
      <c r="DQ16" s="684"/>
      <c r="DR16" s="684"/>
      <c r="DS16" s="684"/>
      <c r="DT16" s="684"/>
      <c r="DU16" s="684"/>
      <c r="DV16" s="684"/>
      <c r="DW16" s="684"/>
      <c r="DX16" s="684"/>
      <c r="DY16" s="684"/>
      <c r="DZ16" s="684"/>
      <c r="EA16" s="684"/>
      <c r="EB16" s="684"/>
      <c r="EC16" s="684"/>
      <c r="ED16" s="684"/>
      <c r="EE16" s="684"/>
      <c r="EF16" s="684"/>
      <c r="EG16" s="684"/>
      <c r="EH16" s="684"/>
      <c r="EI16" s="684"/>
      <c r="EJ16" s="684"/>
      <c r="EK16" s="684"/>
      <c r="EL16" s="684"/>
      <c r="EM16" s="684"/>
      <c r="EN16" s="684"/>
      <c r="EO16" s="684"/>
      <c r="EP16" s="684"/>
      <c r="EQ16" s="684"/>
      <c r="ER16" s="684"/>
      <c r="ES16" s="684"/>
      <c r="ET16" s="684"/>
      <c r="EU16" s="684"/>
      <c r="EV16" s="684"/>
      <c r="EW16" s="684"/>
      <c r="EX16" s="684"/>
      <c r="EY16" s="684"/>
      <c r="EZ16" s="684"/>
      <c r="FA16" s="684"/>
      <c r="FB16" s="684"/>
      <c r="FC16" s="684"/>
      <c r="FD16" s="684"/>
      <c r="FE16" s="684"/>
      <c r="FH16" s="200">
        <f>DJ16*(1-$FJ$11)</f>
        <v>0.0084</v>
      </c>
      <c r="FI16" s="200">
        <f>DJ16*(1+$FJ$11)</f>
        <v>0.0084</v>
      </c>
      <c r="IQ16" s="200">
        <f>DJ16*(1-IQ11)</f>
        <v>0.00546</v>
      </c>
      <c r="IR16" s="200">
        <f>DJ16*(1+IR11)</f>
        <v>0.01134</v>
      </c>
      <c r="IS16" s="200"/>
      <c r="IT16" s="200"/>
      <c r="IU16" s="200"/>
    </row>
    <row r="17" spans="1:255" s="3" customFormat="1" ht="18.75" customHeight="1">
      <c r="A17" s="635" t="s">
        <v>166</v>
      </c>
      <c r="B17" s="635"/>
      <c r="C17" s="635"/>
      <c r="D17" s="635"/>
      <c r="E17" s="635"/>
      <c r="F17" s="635"/>
      <c r="G17" s="685"/>
      <c r="H17" s="174"/>
      <c r="I17" s="686" t="s">
        <v>24</v>
      </c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6"/>
      <c r="AB17" s="686"/>
      <c r="AC17" s="686"/>
      <c r="AD17" s="686"/>
      <c r="AE17" s="686"/>
      <c r="AF17" s="686"/>
      <c r="AG17" s="686"/>
      <c r="AH17" s="686"/>
      <c r="AI17" s="686"/>
      <c r="AJ17" s="686"/>
      <c r="AK17" s="686"/>
      <c r="AL17" s="686"/>
      <c r="AM17" s="686"/>
      <c r="AN17" s="686"/>
      <c r="AO17" s="686"/>
      <c r="AP17" s="686"/>
      <c r="AQ17" s="686"/>
      <c r="AR17" s="686"/>
      <c r="AS17" s="686"/>
      <c r="AT17" s="686"/>
      <c r="AU17" s="686"/>
      <c r="AV17" s="686"/>
      <c r="AW17" s="686"/>
      <c r="AX17" s="686"/>
      <c r="AY17" s="686"/>
      <c r="AZ17" s="686"/>
      <c r="BA17" s="686"/>
      <c r="BB17" s="686"/>
      <c r="BC17" s="686"/>
      <c r="BD17" s="686"/>
      <c r="BE17" s="686"/>
      <c r="BF17" s="686"/>
      <c r="BG17" s="686"/>
      <c r="BH17" s="686"/>
      <c r="BI17" s="686"/>
      <c r="BJ17" s="686"/>
      <c r="BK17" s="686"/>
      <c r="BL17" s="686"/>
      <c r="BM17" s="687"/>
      <c r="BN17" s="682" t="s">
        <v>23</v>
      </c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  <c r="DI17" s="683"/>
      <c r="DJ17" s="700">
        <v>1</v>
      </c>
      <c r="DK17" s="635"/>
      <c r="DL17" s="635"/>
      <c r="DM17" s="635"/>
      <c r="DN17" s="635"/>
      <c r="DO17" s="635"/>
      <c r="DP17" s="635"/>
      <c r="DQ17" s="635"/>
      <c r="DR17" s="635"/>
      <c r="DS17" s="635"/>
      <c r="DT17" s="635"/>
      <c r="DU17" s="635"/>
      <c r="DV17" s="635"/>
      <c r="DW17" s="635"/>
      <c r="DX17" s="635"/>
      <c r="DY17" s="635"/>
      <c r="DZ17" s="635"/>
      <c r="EA17" s="635"/>
      <c r="EB17" s="635"/>
      <c r="EC17" s="635"/>
      <c r="ED17" s="635"/>
      <c r="EE17" s="635"/>
      <c r="EF17" s="635"/>
      <c r="EG17" s="635"/>
      <c r="EH17" s="635"/>
      <c r="EI17" s="635"/>
      <c r="EJ17" s="635"/>
      <c r="EK17" s="635"/>
      <c r="EL17" s="635"/>
      <c r="EM17" s="635"/>
      <c r="EN17" s="635"/>
      <c r="EO17" s="635"/>
      <c r="EP17" s="635"/>
      <c r="EQ17" s="635"/>
      <c r="ER17" s="635"/>
      <c r="ES17" s="635"/>
      <c r="ET17" s="635"/>
      <c r="EU17" s="635"/>
      <c r="EV17" s="635"/>
      <c r="EW17" s="635"/>
      <c r="EX17" s="635"/>
      <c r="EY17" s="635"/>
      <c r="EZ17" s="635"/>
      <c r="FA17" s="635"/>
      <c r="FB17" s="635"/>
      <c r="FC17" s="635"/>
      <c r="FD17" s="635"/>
      <c r="FE17" s="635"/>
      <c r="FH17" s="200">
        <f>DJ17*(1-$FJ$11)</f>
        <v>1</v>
      </c>
      <c r="FI17" s="200">
        <f>DJ17*(1+$FJ$11)</f>
        <v>1</v>
      </c>
      <c r="IQ17" s="200">
        <f>DJ17*(1-IR11)</f>
        <v>0.65</v>
      </c>
      <c r="IR17" s="200">
        <f>DJ17*(1+IR11)</f>
        <v>1.35</v>
      </c>
      <c r="IS17" s="200"/>
      <c r="IT17" s="200"/>
      <c r="IU17" s="200"/>
    </row>
    <row r="18" spans="1:255" s="3" customFormat="1" ht="18.75" customHeight="1">
      <c r="A18" s="635" t="s">
        <v>167</v>
      </c>
      <c r="B18" s="635"/>
      <c r="C18" s="635"/>
      <c r="D18" s="635"/>
      <c r="E18" s="635"/>
      <c r="F18" s="635"/>
      <c r="G18" s="685"/>
      <c r="H18" s="174"/>
      <c r="I18" s="686" t="s">
        <v>168</v>
      </c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  <c r="AE18" s="686"/>
      <c r="AF18" s="686"/>
      <c r="AG18" s="686"/>
      <c r="AH18" s="686"/>
      <c r="AI18" s="686"/>
      <c r="AJ18" s="686"/>
      <c r="AK18" s="686"/>
      <c r="AL18" s="686"/>
      <c r="AM18" s="686"/>
      <c r="AN18" s="686"/>
      <c r="AO18" s="686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  <c r="BE18" s="686"/>
      <c r="BF18" s="686"/>
      <c r="BG18" s="686"/>
      <c r="BH18" s="686"/>
      <c r="BI18" s="686"/>
      <c r="BJ18" s="686"/>
      <c r="BK18" s="686"/>
      <c r="BL18" s="686"/>
      <c r="BM18" s="687"/>
      <c r="BN18" s="682" t="s">
        <v>23</v>
      </c>
      <c r="BO18" s="683"/>
      <c r="BP18" s="683"/>
      <c r="BQ18" s="683"/>
      <c r="BR18" s="683"/>
      <c r="BS18" s="683"/>
      <c r="BT18" s="683"/>
      <c r="BU18" s="683"/>
      <c r="BV18" s="683"/>
      <c r="BW18" s="683"/>
      <c r="BX18" s="683"/>
      <c r="BY18" s="683"/>
      <c r="BZ18" s="683"/>
      <c r="CA18" s="683"/>
      <c r="CB18" s="683"/>
      <c r="CC18" s="683"/>
      <c r="CD18" s="683"/>
      <c r="CE18" s="683"/>
      <c r="CF18" s="683"/>
      <c r="CG18" s="683"/>
      <c r="CH18" s="683"/>
      <c r="CI18" s="683"/>
      <c r="CJ18" s="683"/>
      <c r="CK18" s="683"/>
      <c r="CL18" s="683"/>
      <c r="CM18" s="683"/>
      <c r="CN18" s="683"/>
      <c r="CO18" s="683"/>
      <c r="CP18" s="683"/>
      <c r="CQ18" s="683"/>
      <c r="CR18" s="683"/>
      <c r="CS18" s="683"/>
      <c r="CT18" s="683"/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94">
        <v>0.8975</v>
      </c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H18" s="206">
        <f>DJ18*(1-$FJ$11)</f>
        <v>0.8975</v>
      </c>
      <c r="FI18" s="206">
        <f>DJ18*(1+$FJ$11)</f>
        <v>0.8975</v>
      </c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IQ18" s="200">
        <f>DJ18*(1-IQ11)</f>
        <v>0.583375</v>
      </c>
      <c r="IR18" s="200">
        <f>DJ18*(1+IR11)</f>
        <v>1.211625</v>
      </c>
      <c r="IS18" s="200"/>
      <c r="IT18" s="200"/>
      <c r="IU18" s="200"/>
    </row>
    <row r="19" spans="1:255" s="3" customFormat="1" ht="18.75" customHeight="1" hidden="1">
      <c r="A19" s="170"/>
      <c r="B19" s="697" t="s">
        <v>25</v>
      </c>
      <c r="C19" s="698"/>
      <c r="D19" s="698"/>
      <c r="E19" s="698"/>
      <c r="F19" s="698"/>
      <c r="G19" s="698"/>
      <c r="H19" s="698"/>
      <c r="I19" s="698"/>
      <c r="J19" s="698"/>
      <c r="K19" s="698"/>
      <c r="L19" s="698"/>
      <c r="M19" s="698"/>
      <c r="N19" s="698"/>
      <c r="O19" s="698"/>
      <c r="P19" s="698"/>
      <c r="Q19" s="698"/>
      <c r="R19" s="698"/>
      <c r="S19" s="698"/>
      <c r="T19" s="698"/>
      <c r="U19" s="698"/>
      <c r="V19" s="698"/>
      <c r="W19" s="698"/>
      <c r="X19" s="698"/>
      <c r="Y19" s="698"/>
      <c r="Z19" s="698"/>
      <c r="AA19" s="698"/>
      <c r="AB19" s="698"/>
      <c r="AC19" s="698"/>
      <c r="AD19" s="698"/>
      <c r="AE19" s="698"/>
      <c r="AF19" s="698"/>
      <c r="AG19" s="698"/>
      <c r="AH19" s="698"/>
      <c r="AI19" s="698"/>
      <c r="AJ19" s="698"/>
      <c r="AK19" s="698"/>
      <c r="AL19" s="698"/>
      <c r="AM19" s="698"/>
      <c r="AN19" s="698"/>
      <c r="AO19" s="698"/>
      <c r="AP19" s="698"/>
      <c r="AQ19" s="698"/>
      <c r="AR19" s="698"/>
      <c r="AS19" s="698"/>
      <c r="AT19" s="698"/>
      <c r="AU19" s="698"/>
      <c r="AV19" s="698"/>
      <c r="AW19" s="698"/>
      <c r="AX19" s="698"/>
      <c r="AY19" s="698"/>
      <c r="AZ19" s="698"/>
      <c r="BA19" s="698"/>
      <c r="BB19" s="698"/>
      <c r="BC19" s="698"/>
      <c r="BD19" s="698"/>
      <c r="BE19" s="698"/>
      <c r="BF19" s="698"/>
      <c r="BG19" s="698"/>
      <c r="BH19" s="698"/>
      <c r="BI19" s="698"/>
      <c r="BJ19" s="698"/>
      <c r="BK19" s="698"/>
      <c r="BL19" s="698"/>
      <c r="BM19" s="698"/>
      <c r="BN19" s="698"/>
      <c r="BO19" s="698"/>
      <c r="BP19" s="698"/>
      <c r="BQ19" s="698"/>
      <c r="BR19" s="698"/>
      <c r="BS19" s="698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8"/>
      <c r="CM19" s="698"/>
      <c r="CN19" s="698"/>
      <c r="CO19" s="698"/>
      <c r="CP19" s="698"/>
      <c r="CQ19" s="698"/>
      <c r="CR19" s="698"/>
      <c r="CS19" s="698"/>
      <c r="CT19" s="698"/>
      <c r="CU19" s="698"/>
      <c r="CV19" s="698"/>
      <c r="CW19" s="698"/>
      <c r="CX19" s="698"/>
      <c r="CY19" s="698"/>
      <c r="CZ19" s="698"/>
      <c r="DA19" s="698"/>
      <c r="DB19" s="698"/>
      <c r="DC19" s="698"/>
      <c r="DD19" s="698"/>
      <c r="DE19" s="698"/>
      <c r="DF19" s="698"/>
      <c r="DG19" s="698"/>
      <c r="DH19" s="698"/>
      <c r="DI19" s="698"/>
      <c r="DJ19" s="698"/>
      <c r="DK19" s="698"/>
      <c r="DL19" s="698"/>
      <c r="DM19" s="698"/>
      <c r="DN19" s="698"/>
      <c r="DO19" s="698"/>
      <c r="DP19" s="698"/>
      <c r="DQ19" s="698"/>
      <c r="DR19" s="698"/>
      <c r="DS19" s="698"/>
      <c r="DT19" s="698"/>
      <c r="DU19" s="698"/>
      <c r="DV19" s="698"/>
      <c r="DW19" s="698"/>
      <c r="DX19" s="698"/>
      <c r="DY19" s="698"/>
      <c r="DZ19" s="698"/>
      <c r="EA19" s="698"/>
      <c r="EB19" s="698"/>
      <c r="EC19" s="698"/>
      <c r="ED19" s="698"/>
      <c r="EE19" s="698"/>
      <c r="EF19" s="698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8"/>
      <c r="ER19" s="698"/>
      <c r="ES19" s="698"/>
      <c r="ET19" s="698"/>
      <c r="EU19" s="698"/>
      <c r="EV19" s="698"/>
      <c r="EW19" s="698"/>
      <c r="EX19" s="698"/>
      <c r="EY19" s="698"/>
      <c r="EZ19" s="698"/>
      <c r="FA19" s="698"/>
      <c r="FB19" s="698"/>
      <c r="FC19" s="698"/>
      <c r="FD19" s="698"/>
      <c r="FE19" s="699"/>
      <c r="FH19" s="207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IQ19" s="200"/>
      <c r="IR19" s="200"/>
      <c r="IS19" s="200"/>
      <c r="IT19" s="200"/>
      <c r="IU19" s="200"/>
    </row>
    <row r="20" spans="1:255" s="3" customFormat="1" ht="30.75" customHeight="1">
      <c r="A20" s="635">
        <v>7</v>
      </c>
      <c r="B20" s="635"/>
      <c r="C20" s="635"/>
      <c r="D20" s="635"/>
      <c r="E20" s="635"/>
      <c r="F20" s="635"/>
      <c r="G20" s="685"/>
      <c r="H20" s="174"/>
      <c r="I20" s="686" t="s">
        <v>26</v>
      </c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686"/>
      <c r="Y20" s="686"/>
      <c r="Z20" s="686"/>
      <c r="AA20" s="686"/>
      <c r="AB20" s="686"/>
      <c r="AC20" s="686"/>
      <c r="AD20" s="686"/>
      <c r="AE20" s="686"/>
      <c r="AF20" s="686"/>
      <c r="AG20" s="686"/>
      <c r="AH20" s="686"/>
      <c r="AI20" s="686"/>
      <c r="AJ20" s="686"/>
      <c r="AK20" s="686"/>
      <c r="AL20" s="686"/>
      <c r="AM20" s="686"/>
      <c r="AN20" s="686"/>
      <c r="AO20" s="686"/>
      <c r="AP20" s="686"/>
      <c r="AQ20" s="686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6"/>
      <c r="BC20" s="686"/>
      <c r="BD20" s="686"/>
      <c r="BE20" s="686"/>
      <c r="BF20" s="686"/>
      <c r="BG20" s="686"/>
      <c r="BH20" s="686"/>
      <c r="BI20" s="686"/>
      <c r="BJ20" s="686"/>
      <c r="BK20" s="686"/>
      <c r="BL20" s="686"/>
      <c r="BM20" s="687"/>
      <c r="BN20" s="682" t="s">
        <v>27</v>
      </c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  <c r="DC20" s="683"/>
      <c r="DD20" s="683"/>
      <c r="DE20" s="683"/>
      <c r="DF20" s="683"/>
      <c r="DG20" s="683"/>
      <c r="DH20" s="683"/>
      <c r="DI20" s="683"/>
      <c r="DJ20" s="635">
        <v>1</v>
      </c>
      <c r="DK20" s="635"/>
      <c r="DL20" s="635"/>
      <c r="DM20" s="635"/>
      <c r="DN20" s="635"/>
      <c r="DO20" s="635"/>
      <c r="DP20" s="635"/>
      <c r="DQ20" s="635"/>
      <c r="DR20" s="635"/>
      <c r="DS20" s="635"/>
      <c r="DT20" s="635"/>
      <c r="DU20" s="635"/>
      <c r="DV20" s="635"/>
      <c r="DW20" s="635"/>
      <c r="DX20" s="635"/>
      <c r="DY20" s="635"/>
      <c r="DZ20" s="635"/>
      <c r="EA20" s="635"/>
      <c r="EB20" s="635"/>
      <c r="EC20" s="635"/>
      <c r="ED20" s="635"/>
      <c r="EE20" s="635"/>
      <c r="EF20" s="635"/>
      <c r="EG20" s="635"/>
      <c r="EH20" s="635"/>
      <c r="EI20" s="635"/>
      <c r="EJ20" s="635"/>
      <c r="EK20" s="635"/>
      <c r="EL20" s="635"/>
      <c r="EM20" s="635"/>
      <c r="EN20" s="635"/>
      <c r="EO20" s="635"/>
      <c r="EP20" s="635"/>
      <c r="EQ20" s="635"/>
      <c r="ER20" s="635"/>
      <c r="ES20" s="635"/>
      <c r="ET20" s="635"/>
      <c r="EU20" s="635"/>
      <c r="EV20" s="635"/>
      <c r="EW20" s="635"/>
      <c r="EX20" s="635"/>
      <c r="EY20" s="635"/>
      <c r="EZ20" s="635"/>
      <c r="FA20" s="635"/>
      <c r="FB20" s="635"/>
      <c r="FC20" s="635"/>
      <c r="FD20" s="635"/>
      <c r="FE20" s="635"/>
      <c r="FH20" s="208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IQ20" s="200"/>
      <c r="IR20" s="200"/>
      <c r="IS20" s="200"/>
      <c r="IT20" s="200"/>
      <c r="IU20" s="200"/>
    </row>
    <row r="21" spans="1:255" s="3" customFormat="1" ht="47.25" customHeight="1">
      <c r="A21" s="635">
        <v>8</v>
      </c>
      <c r="B21" s="635"/>
      <c r="C21" s="635"/>
      <c r="D21" s="635"/>
      <c r="E21" s="635"/>
      <c r="F21" s="635"/>
      <c r="G21" s="685"/>
      <c r="H21" s="174"/>
      <c r="I21" s="686" t="s">
        <v>169</v>
      </c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686"/>
      <c r="AB21" s="686"/>
      <c r="AC21" s="686"/>
      <c r="AD21" s="686"/>
      <c r="AE21" s="686"/>
      <c r="AF21" s="686"/>
      <c r="AG21" s="686"/>
      <c r="AH21" s="686"/>
      <c r="AI21" s="686"/>
      <c r="AJ21" s="686"/>
      <c r="AK21" s="686"/>
      <c r="AL21" s="686"/>
      <c r="AM21" s="686"/>
      <c r="AN21" s="686"/>
      <c r="AO21" s="686"/>
      <c r="AP21" s="686"/>
      <c r="AQ21" s="686"/>
      <c r="AR21" s="686"/>
      <c r="AS21" s="686"/>
      <c r="AT21" s="686"/>
      <c r="AU21" s="686"/>
      <c r="AV21" s="686"/>
      <c r="AW21" s="686"/>
      <c r="AX21" s="686"/>
      <c r="AY21" s="686"/>
      <c r="AZ21" s="686"/>
      <c r="BA21" s="686"/>
      <c r="BB21" s="686"/>
      <c r="BC21" s="686"/>
      <c r="BD21" s="686"/>
      <c r="BE21" s="686"/>
      <c r="BF21" s="686"/>
      <c r="BG21" s="686"/>
      <c r="BH21" s="686"/>
      <c r="BI21" s="686"/>
      <c r="BJ21" s="686"/>
      <c r="BK21" s="686"/>
      <c r="BL21" s="686"/>
      <c r="BM21" s="687"/>
      <c r="BN21" s="682" t="s">
        <v>27</v>
      </c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3"/>
      <c r="CG21" s="683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  <c r="DC21" s="683"/>
      <c r="DD21" s="683"/>
      <c r="DE21" s="683"/>
      <c r="DF21" s="683"/>
      <c r="DG21" s="683"/>
      <c r="DH21" s="683"/>
      <c r="DI21" s="683"/>
      <c r="DJ21" s="685">
        <v>0</v>
      </c>
      <c r="DK21" s="692"/>
      <c r="DL21" s="692"/>
      <c r="DM21" s="692"/>
      <c r="DN21" s="692"/>
      <c r="DO21" s="692"/>
      <c r="DP21" s="692"/>
      <c r="DQ21" s="692"/>
      <c r="DR21" s="692"/>
      <c r="DS21" s="692"/>
      <c r="DT21" s="692"/>
      <c r="DU21" s="692"/>
      <c r="DV21" s="692"/>
      <c r="DW21" s="692"/>
      <c r="DX21" s="692"/>
      <c r="DY21" s="692"/>
      <c r="DZ21" s="692"/>
      <c r="EA21" s="692"/>
      <c r="EB21" s="692"/>
      <c r="EC21" s="692"/>
      <c r="ED21" s="692"/>
      <c r="EE21" s="692"/>
      <c r="EF21" s="692"/>
      <c r="EG21" s="692"/>
      <c r="EH21" s="692"/>
      <c r="EI21" s="692"/>
      <c r="EJ21" s="692"/>
      <c r="EK21" s="692"/>
      <c r="EL21" s="692"/>
      <c r="EM21" s="692"/>
      <c r="EN21" s="692"/>
      <c r="EO21" s="692"/>
      <c r="EP21" s="692"/>
      <c r="EQ21" s="692"/>
      <c r="ER21" s="692"/>
      <c r="ES21" s="692"/>
      <c r="ET21" s="692"/>
      <c r="EU21" s="692"/>
      <c r="EV21" s="692"/>
      <c r="EW21" s="692"/>
      <c r="EX21" s="692"/>
      <c r="EY21" s="692"/>
      <c r="EZ21" s="692"/>
      <c r="FA21" s="692"/>
      <c r="FB21" s="692"/>
      <c r="FC21" s="692"/>
      <c r="FD21" s="692"/>
      <c r="FE21" s="693"/>
      <c r="FH21" s="209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171"/>
      <c r="IQ21" s="200"/>
      <c r="IR21" s="200"/>
      <c r="IS21" s="200"/>
      <c r="IT21" s="200"/>
      <c r="IU21" s="200"/>
    </row>
    <row r="22" spans="1:255" s="3" customFormat="1" ht="45" customHeight="1">
      <c r="A22" s="635">
        <v>9</v>
      </c>
      <c r="B22" s="635"/>
      <c r="C22" s="635"/>
      <c r="D22" s="635"/>
      <c r="E22" s="635"/>
      <c r="F22" s="635"/>
      <c r="G22" s="685"/>
      <c r="H22" s="174"/>
      <c r="I22" s="686" t="s">
        <v>170</v>
      </c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6"/>
      <c r="AI22" s="686"/>
      <c r="AJ22" s="686"/>
      <c r="AK22" s="686"/>
      <c r="AL22" s="686"/>
      <c r="AM22" s="686"/>
      <c r="AN22" s="686"/>
      <c r="AO22" s="686"/>
      <c r="AP22" s="686"/>
      <c r="AQ22" s="686"/>
      <c r="AR22" s="686"/>
      <c r="AS22" s="686"/>
      <c r="AT22" s="686"/>
      <c r="AU22" s="686"/>
      <c r="AV22" s="686"/>
      <c r="AW22" s="686"/>
      <c r="AX22" s="686"/>
      <c r="AY22" s="686"/>
      <c r="AZ22" s="686"/>
      <c r="BA22" s="686"/>
      <c r="BB22" s="686"/>
      <c r="BC22" s="686"/>
      <c r="BD22" s="686"/>
      <c r="BE22" s="686"/>
      <c r="BF22" s="686"/>
      <c r="BG22" s="686"/>
      <c r="BH22" s="686"/>
      <c r="BI22" s="686"/>
      <c r="BJ22" s="686"/>
      <c r="BK22" s="686"/>
      <c r="BL22" s="686"/>
      <c r="BM22" s="687"/>
      <c r="BN22" s="682" t="s">
        <v>27</v>
      </c>
      <c r="BO22" s="683"/>
      <c r="BP22" s="683"/>
      <c r="BQ22" s="683"/>
      <c r="BR22" s="683"/>
      <c r="BS22" s="683"/>
      <c r="BT22" s="683"/>
      <c r="BU22" s="683"/>
      <c r="BV22" s="683"/>
      <c r="BW22" s="683"/>
      <c r="BX22" s="683"/>
      <c r="BY22" s="683"/>
      <c r="BZ22" s="683"/>
      <c r="CA22" s="683"/>
      <c r="CB22" s="683"/>
      <c r="CC22" s="683"/>
      <c r="CD22" s="683"/>
      <c r="CE22" s="683"/>
      <c r="CF22" s="683"/>
      <c r="CG22" s="683"/>
      <c r="CH22" s="683"/>
      <c r="CI22" s="683"/>
      <c r="CJ22" s="683"/>
      <c r="CK22" s="683"/>
      <c r="CL22" s="683"/>
      <c r="CM22" s="683"/>
      <c r="CN22" s="683"/>
      <c r="CO22" s="683"/>
      <c r="CP22" s="683"/>
      <c r="CQ22" s="683"/>
      <c r="CR22" s="683"/>
      <c r="CS22" s="683"/>
      <c r="CT22" s="683"/>
      <c r="CU22" s="683"/>
      <c r="CV22" s="683"/>
      <c r="CW22" s="683"/>
      <c r="CX22" s="683"/>
      <c r="CY22" s="683"/>
      <c r="CZ22" s="683"/>
      <c r="DA22" s="683"/>
      <c r="DB22" s="683"/>
      <c r="DC22" s="683"/>
      <c r="DD22" s="683"/>
      <c r="DE22" s="683"/>
      <c r="DF22" s="683"/>
      <c r="DG22" s="683"/>
      <c r="DH22" s="683"/>
      <c r="DI22" s="683"/>
      <c r="DJ22" s="685">
        <v>0</v>
      </c>
      <c r="DK22" s="692"/>
      <c r="DL22" s="692"/>
      <c r="DM22" s="692"/>
      <c r="DN22" s="692"/>
      <c r="DO22" s="692"/>
      <c r="DP22" s="692"/>
      <c r="DQ22" s="692"/>
      <c r="DR22" s="692"/>
      <c r="DS22" s="692"/>
      <c r="DT22" s="692"/>
      <c r="DU22" s="692"/>
      <c r="DV22" s="692"/>
      <c r="DW22" s="692"/>
      <c r="DX22" s="692"/>
      <c r="DY22" s="692"/>
      <c r="DZ22" s="692"/>
      <c r="EA22" s="692"/>
      <c r="EB22" s="692"/>
      <c r="EC22" s="692"/>
      <c r="ED22" s="692"/>
      <c r="EE22" s="692"/>
      <c r="EF22" s="692"/>
      <c r="EG22" s="692"/>
      <c r="EH22" s="692"/>
      <c r="EI22" s="692"/>
      <c r="EJ22" s="692"/>
      <c r="EK22" s="692"/>
      <c r="EL22" s="692"/>
      <c r="EM22" s="692"/>
      <c r="EN22" s="692"/>
      <c r="EO22" s="692"/>
      <c r="EP22" s="692"/>
      <c r="EQ22" s="692"/>
      <c r="ER22" s="692"/>
      <c r="ES22" s="692"/>
      <c r="ET22" s="692"/>
      <c r="EU22" s="692"/>
      <c r="EV22" s="692"/>
      <c r="EW22" s="692"/>
      <c r="EX22" s="692"/>
      <c r="EY22" s="692"/>
      <c r="EZ22" s="692"/>
      <c r="FA22" s="692"/>
      <c r="FB22" s="692"/>
      <c r="FC22" s="692"/>
      <c r="FD22" s="692"/>
      <c r="FE22" s="693"/>
      <c r="FH22" s="211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171"/>
      <c r="IQ22" s="200"/>
      <c r="IR22" s="200"/>
      <c r="IS22" s="200"/>
      <c r="IT22" s="200"/>
      <c r="IU22" s="200"/>
    </row>
    <row r="23" spans="1:255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J23" s="35"/>
      <c r="GK23" s="35"/>
      <c r="GL23" s="35"/>
      <c r="GM23" s="35"/>
      <c r="GN23" s="35"/>
      <c r="GO23" s="35"/>
      <c r="GP23" s="35"/>
      <c r="GQ23" s="35"/>
      <c r="GR23" s="35"/>
      <c r="IQ23" s="201"/>
      <c r="IR23" s="201"/>
      <c r="IS23" s="201"/>
      <c r="IT23" s="201"/>
      <c r="IU23" s="201"/>
    </row>
    <row r="24" spans="1:255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H24" s="22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IQ24" s="201"/>
      <c r="IR24" s="201"/>
      <c r="IS24" s="201"/>
      <c r="IT24" s="201"/>
      <c r="IU24" s="201"/>
    </row>
    <row r="25" spans="12:255" s="3" customFormat="1" ht="13.5" customHeight="1" thickBot="1">
      <c r="L25" s="695" t="s">
        <v>349</v>
      </c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695"/>
      <c r="AF25" s="695"/>
      <c r="AG25" s="695"/>
      <c r="AH25" s="695"/>
      <c r="AI25" s="695"/>
      <c r="AJ25" s="695"/>
      <c r="AK25" s="695"/>
      <c r="AL25" s="695"/>
      <c r="AM25" s="695"/>
      <c r="AN25" s="695"/>
      <c r="AO25" s="695"/>
      <c r="AP25" s="695"/>
      <c r="AQ25" s="695"/>
      <c r="AR25" s="695"/>
      <c r="AS25" s="695"/>
      <c r="AT25" s="695"/>
      <c r="AU25" s="695"/>
      <c r="AV25" s="695"/>
      <c r="AW25" s="695"/>
      <c r="AX25" s="695"/>
      <c r="AY25" s="695"/>
      <c r="AZ25" s="695"/>
      <c r="BA25" s="695"/>
      <c r="BB25" s="695"/>
      <c r="BC25" s="695"/>
      <c r="BD25" s="695"/>
      <c r="BE25" s="695"/>
      <c r="BF25" s="695"/>
      <c r="BG25" s="695"/>
      <c r="BH25" s="695"/>
      <c r="BI25" s="695"/>
      <c r="BJ25" s="695"/>
      <c r="BK25" s="695"/>
      <c r="BL25" s="695"/>
      <c r="BM25" s="695"/>
      <c r="BN25" s="695"/>
      <c r="BO25" s="695"/>
      <c r="BP25" s="695"/>
      <c r="BQ25" s="695"/>
      <c r="BR25" s="695"/>
      <c r="BS25" s="695"/>
      <c r="BT25" s="695"/>
      <c r="BU25" s="695"/>
      <c r="BV25" s="695"/>
      <c r="BW25" s="262"/>
      <c r="BX25" s="696" t="s">
        <v>357</v>
      </c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6"/>
      <c r="CK25" s="696"/>
      <c r="CL25" s="696"/>
      <c r="CM25" s="696"/>
      <c r="CN25" s="696"/>
      <c r="CO25" s="696"/>
      <c r="CP25" s="696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  <c r="DG25" s="696"/>
      <c r="DH25" s="696"/>
      <c r="DI25" s="696"/>
      <c r="DJ25" s="696"/>
      <c r="DK25" s="696"/>
      <c r="DL25" s="696"/>
      <c r="DM25" s="696"/>
      <c r="DN25" s="696"/>
      <c r="DO25" s="696"/>
      <c r="DP25" s="696"/>
      <c r="DQ25" s="696"/>
      <c r="DR25" s="696"/>
      <c r="DS25" s="696"/>
      <c r="DT25" s="696"/>
      <c r="DU25" s="696"/>
      <c r="DV25" s="696"/>
      <c r="DW25" s="696"/>
      <c r="DX25" s="4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IQ25" s="200"/>
      <c r="IR25" s="200"/>
      <c r="IS25" s="200"/>
      <c r="IT25" s="200"/>
      <c r="IU25" s="200"/>
    </row>
    <row r="26" spans="164:255" ht="14.25" customHeight="1" thickTop="1">
      <c r="FH26" s="74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6"/>
      <c r="GL26" s="76"/>
      <c r="GM26" s="76"/>
      <c r="GN26" s="77"/>
      <c r="IQ26" s="201"/>
      <c r="IR26" s="201"/>
      <c r="IS26" s="201"/>
      <c r="IT26" s="201"/>
      <c r="IU26" s="201"/>
    </row>
    <row r="27" spans="164:196" ht="15.75">
      <c r="FH27" s="78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80"/>
    </row>
    <row r="28" spans="164:196" ht="15">
      <c r="FH28" s="81"/>
      <c r="FI28" s="82"/>
      <c r="FJ28" s="82"/>
      <c r="FK28" s="82"/>
      <c r="FL28" s="82"/>
      <c r="FM28" s="82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80"/>
    </row>
    <row r="29" spans="164:196" ht="15">
      <c r="FH29" s="83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80"/>
    </row>
    <row r="30" spans="164:196" ht="15.75" thickBot="1">
      <c r="FH30" s="84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6"/>
    </row>
    <row r="31" spans="164:203" ht="15.75" thickTop="1"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</row>
    <row r="32" spans="164:203" ht="15.75">
      <c r="FH32" s="88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</row>
    <row r="33" spans="164:203" ht="15"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</row>
    <row r="34" spans="164:203" ht="15"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</row>
    <row r="35" spans="164:203" ht="15"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</row>
    <row r="36" spans="164:203" ht="15.75">
      <c r="FH36" s="89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</row>
    <row r="37" spans="164:203" ht="15"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</row>
    <row r="38" spans="164:203" ht="15"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</row>
    <row r="39" spans="164:203" ht="15"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</row>
  </sheetData>
  <sheetProtection/>
  <mergeCells count="50">
    <mergeCell ref="BN17:DI17"/>
    <mergeCell ref="DJ17:FE17"/>
    <mergeCell ref="BN20:DI20"/>
    <mergeCell ref="DJ20:FE20"/>
    <mergeCell ref="A18:G18"/>
    <mergeCell ref="I18:BM18"/>
    <mergeCell ref="BN18:DI18"/>
    <mergeCell ref="DJ18:FE18"/>
    <mergeCell ref="A17:G17"/>
    <mergeCell ref="I20:BM20"/>
    <mergeCell ref="A22:G22"/>
    <mergeCell ref="I22:BM22"/>
    <mergeCell ref="BN22:DI22"/>
    <mergeCell ref="DJ22:FE22"/>
    <mergeCell ref="I17:BM17"/>
    <mergeCell ref="L25:BV25"/>
    <mergeCell ref="BX25:DW25"/>
    <mergeCell ref="DY25:ET25"/>
    <mergeCell ref="B19:FE19"/>
    <mergeCell ref="A20:G20"/>
    <mergeCell ref="DJ14:FE14"/>
    <mergeCell ref="A21:G21"/>
    <mergeCell ref="I21:BM21"/>
    <mergeCell ref="BN21:DI21"/>
    <mergeCell ref="DJ21:FE21"/>
    <mergeCell ref="A15:G15"/>
    <mergeCell ref="BN15:DI15"/>
    <mergeCell ref="DJ15:FE15"/>
    <mergeCell ref="A16:G16"/>
    <mergeCell ref="I16:BM16"/>
    <mergeCell ref="EU10:FE10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H15:BM15"/>
    <mergeCell ref="IQ8:IV8"/>
    <mergeCell ref="A8:FE8"/>
    <mergeCell ref="A12:G12"/>
    <mergeCell ref="H12:BM12"/>
    <mergeCell ref="BN12:DI12"/>
    <mergeCell ref="DJ12:FE12"/>
    <mergeCell ref="A10:CX10"/>
    <mergeCell ref="EP10:EQ10"/>
    <mergeCell ref="CY10:EN1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I20"/>
  <sheetViews>
    <sheetView tabSelected="1" view="pageBreakPreview" zoomScaleSheetLayoutView="100" workbookViewId="0" topLeftCell="A13">
      <selection activeCell="CS4" sqref="CS4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hidden="1" customWidth="1"/>
    <col min="116" max="121" width="0" style="11" hidden="1" customWidth="1"/>
    <col min="122" max="122" width="1.00390625" style="11" hidden="1" customWidth="1"/>
    <col min="123" max="123" width="4.875" style="11" hidden="1" customWidth="1"/>
    <col min="124" max="157" width="0" style="11" hidden="1" customWidth="1"/>
    <col min="158" max="158" width="7.375" style="11" hidden="1" customWidth="1"/>
    <col min="159" max="176" width="0" style="11" hidden="1" customWidth="1"/>
    <col min="177" max="177" width="9.375" style="11" hidden="1" customWidth="1"/>
    <col min="178" max="216" width="0" style="11" hidden="1" customWidth="1"/>
    <col min="217" max="16384" width="0.875" style="11" customWidth="1"/>
  </cols>
  <sheetData>
    <row r="1" s="3" customFormat="1" ht="16.5" customHeight="1"/>
    <row r="2" spans="1:191" s="5" customFormat="1" ht="52.5" customHeight="1">
      <c r="A2" s="403" t="s">
        <v>229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701"/>
      <c r="CP2" s="701"/>
      <c r="CQ2" s="701"/>
      <c r="CR2" s="701"/>
      <c r="CS2" s="701"/>
      <c r="CT2" s="701"/>
      <c r="CU2" s="701"/>
      <c r="CV2" s="701"/>
      <c r="CW2" s="701"/>
      <c r="CX2" s="701"/>
      <c r="CY2" s="701"/>
      <c r="CZ2" s="701"/>
      <c r="DA2" s="701"/>
      <c r="DB2" s="701"/>
      <c r="DC2" s="701"/>
      <c r="DD2" s="701"/>
      <c r="DE2" s="701"/>
      <c r="DF2" s="701"/>
      <c r="DG2" s="701"/>
      <c r="DK2" s="18" t="s">
        <v>179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</row>
    <row r="3" spans="1:191" s="5" customFormat="1" ht="18.75" customHeight="1">
      <c r="A3" s="403" t="s">
        <v>348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110"/>
      <c r="CM3" s="403" t="s">
        <v>227</v>
      </c>
      <c r="CN3" s="701"/>
      <c r="CO3" s="701"/>
      <c r="CP3" s="701"/>
      <c r="CQ3" s="701"/>
      <c r="CR3" s="111"/>
      <c r="CS3" s="705" t="s">
        <v>360</v>
      </c>
      <c r="CT3" s="705"/>
      <c r="CU3" s="705"/>
      <c r="CV3" s="705"/>
      <c r="CW3" s="705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K3" s="18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</row>
    <row r="4" spans="1:111" s="3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91"/>
    </row>
    <row r="5" spans="1:111" s="3" customFormat="1" ht="45.75" customHeight="1">
      <c r="A5" s="681" t="s">
        <v>28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7"/>
      <c r="BL5" s="632" t="s">
        <v>20</v>
      </c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3" t="s">
        <v>21</v>
      </c>
      <c r="CJ5" s="633"/>
      <c r="CK5" s="633"/>
      <c r="CL5" s="633"/>
      <c r="CM5" s="633"/>
      <c r="CN5" s="633"/>
      <c r="CO5" s="633"/>
      <c r="CP5" s="633"/>
      <c r="CQ5" s="633"/>
      <c r="CR5" s="633"/>
      <c r="CS5" s="633"/>
      <c r="CT5" s="633"/>
      <c r="CU5" s="633"/>
      <c r="CV5" s="633"/>
      <c r="CW5" s="633"/>
      <c r="CX5" s="633"/>
      <c r="CY5" s="633"/>
      <c r="CZ5" s="633"/>
      <c r="DA5" s="633"/>
      <c r="DB5" s="633"/>
      <c r="DC5" s="633"/>
      <c r="DD5" s="633"/>
      <c r="DE5" s="633"/>
      <c r="DF5" s="633"/>
      <c r="DG5" s="633"/>
    </row>
    <row r="6" spans="1:111" s="3" customFormat="1" ht="54.75" customHeight="1">
      <c r="A6" s="25"/>
      <c r="B6" s="702" t="s">
        <v>171</v>
      </c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2"/>
      <c r="AP6" s="702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702"/>
      <c r="BG6" s="702"/>
      <c r="BH6" s="702"/>
      <c r="BI6" s="702"/>
      <c r="BJ6" s="702"/>
      <c r="BK6" s="703"/>
      <c r="BL6" s="704" t="s">
        <v>29</v>
      </c>
      <c r="BM6" s="704"/>
      <c r="BN6" s="704"/>
      <c r="BO6" s="704"/>
      <c r="BP6" s="704"/>
      <c r="BQ6" s="704"/>
      <c r="BR6" s="704"/>
      <c r="BS6" s="704"/>
      <c r="BT6" s="704"/>
      <c r="BU6" s="704"/>
      <c r="BV6" s="704"/>
      <c r="BW6" s="704"/>
      <c r="BX6" s="704"/>
      <c r="BY6" s="704"/>
      <c r="BZ6" s="704"/>
      <c r="CA6" s="704"/>
      <c r="CB6" s="704"/>
      <c r="CC6" s="704"/>
      <c r="CD6" s="704"/>
      <c r="CE6" s="704"/>
      <c r="CF6" s="704"/>
      <c r="CG6" s="704"/>
      <c r="CH6" s="704"/>
      <c r="CI6" s="632">
        <v>0.65</v>
      </c>
      <c r="CJ6" s="633"/>
      <c r="CK6" s="633"/>
      <c r="CL6" s="633"/>
      <c r="CM6" s="633"/>
      <c r="CN6" s="633"/>
      <c r="CO6" s="633"/>
      <c r="CP6" s="633"/>
      <c r="CQ6" s="633"/>
      <c r="CR6" s="633"/>
      <c r="CS6" s="633"/>
      <c r="CT6" s="633"/>
      <c r="CU6" s="633"/>
      <c r="CV6" s="633"/>
      <c r="CW6" s="633"/>
      <c r="CX6" s="633"/>
      <c r="CY6" s="633"/>
      <c r="CZ6" s="633"/>
      <c r="DA6" s="633"/>
      <c r="DB6" s="633"/>
      <c r="DC6" s="633"/>
      <c r="DD6" s="633"/>
      <c r="DE6" s="633"/>
      <c r="DF6" s="633"/>
      <c r="DG6" s="633"/>
    </row>
    <row r="7" spans="1:111" s="3" customFormat="1" ht="30.75" customHeight="1">
      <c r="A7" s="16"/>
      <c r="B7" s="702" t="s">
        <v>172</v>
      </c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702"/>
      <c r="AM7" s="702"/>
      <c r="AN7" s="702"/>
      <c r="AO7" s="702"/>
      <c r="AP7" s="702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702"/>
      <c r="BG7" s="702"/>
      <c r="BH7" s="702"/>
      <c r="BI7" s="702"/>
      <c r="BJ7" s="702"/>
      <c r="BK7" s="703"/>
      <c r="BL7" s="704" t="s">
        <v>29</v>
      </c>
      <c r="BM7" s="704"/>
      <c r="BN7" s="704"/>
      <c r="BO7" s="704"/>
      <c r="BP7" s="704"/>
      <c r="BQ7" s="704"/>
      <c r="BR7" s="704"/>
      <c r="BS7" s="704"/>
      <c r="BT7" s="704"/>
      <c r="BU7" s="704"/>
      <c r="BV7" s="704"/>
      <c r="BW7" s="704"/>
      <c r="BX7" s="704"/>
      <c r="BY7" s="704"/>
      <c r="BZ7" s="704"/>
      <c r="CA7" s="704"/>
      <c r="CB7" s="704"/>
      <c r="CC7" s="704"/>
      <c r="CD7" s="704"/>
      <c r="CE7" s="704"/>
      <c r="CF7" s="704"/>
      <c r="CG7" s="704"/>
      <c r="CH7" s="704"/>
      <c r="CI7" s="633">
        <v>0.25</v>
      </c>
      <c r="CJ7" s="633"/>
      <c r="CK7" s="633"/>
      <c r="CL7" s="633"/>
      <c r="CM7" s="633"/>
      <c r="CN7" s="633"/>
      <c r="CO7" s="633"/>
      <c r="CP7" s="633"/>
      <c r="CQ7" s="633"/>
      <c r="CR7" s="633"/>
      <c r="CS7" s="633"/>
      <c r="CT7" s="633"/>
      <c r="CU7" s="633"/>
      <c r="CV7" s="633"/>
      <c r="CW7" s="633"/>
      <c r="CX7" s="633"/>
      <c r="CY7" s="633"/>
      <c r="CZ7" s="633"/>
      <c r="DA7" s="633"/>
      <c r="DB7" s="633"/>
      <c r="DC7" s="633"/>
      <c r="DD7" s="633"/>
      <c r="DE7" s="633"/>
      <c r="DF7" s="633"/>
      <c r="DG7" s="633"/>
    </row>
    <row r="8" spans="1:111" s="3" customFormat="1" ht="30.75" customHeight="1">
      <c r="A8" s="16"/>
      <c r="B8" s="702" t="s">
        <v>173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3"/>
      <c r="BL8" s="704" t="s">
        <v>29</v>
      </c>
      <c r="BM8" s="704"/>
      <c r="BN8" s="704"/>
      <c r="BO8" s="704"/>
      <c r="BP8" s="704"/>
      <c r="BQ8" s="704"/>
      <c r="BR8" s="704"/>
      <c r="BS8" s="704"/>
      <c r="BT8" s="704"/>
      <c r="BU8" s="704"/>
      <c r="BV8" s="704"/>
      <c r="BW8" s="704"/>
      <c r="BX8" s="704"/>
      <c r="BY8" s="704"/>
      <c r="BZ8" s="704"/>
      <c r="CA8" s="704"/>
      <c r="CB8" s="704"/>
      <c r="CC8" s="704"/>
      <c r="CD8" s="704"/>
      <c r="CE8" s="704"/>
      <c r="CF8" s="704"/>
      <c r="CG8" s="704"/>
      <c r="CH8" s="704"/>
      <c r="CI8" s="633">
        <v>0.1</v>
      </c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</row>
    <row r="9" spans="1:115" s="3" customFormat="1" ht="30.75" customHeight="1">
      <c r="A9" s="26"/>
      <c r="B9" s="686" t="s">
        <v>174</v>
      </c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I9" s="686"/>
      <c r="AJ9" s="686"/>
      <c r="AK9" s="686"/>
      <c r="AL9" s="686"/>
      <c r="AM9" s="686"/>
      <c r="AN9" s="686"/>
      <c r="AO9" s="686"/>
      <c r="AP9" s="686"/>
      <c r="AQ9" s="686"/>
      <c r="AR9" s="686"/>
      <c r="AS9" s="686"/>
      <c r="AT9" s="686"/>
      <c r="AU9" s="686"/>
      <c r="AV9" s="686"/>
      <c r="AW9" s="686"/>
      <c r="AX9" s="686"/>
      <c r="AY9" s="686"/>
      <c r="AZ9" s="686"/>
      <c r="BA9" s="686"/>
      <c r="BB9" s="686"/>
      <c r="BC9" s="686"/>
      <c r="BD9" s="686"/>
      <c r="BE9" s="686"/>
      <c r="BF9" s="686"/>
      <c r="BG9" s="686"/>
      <c r="BH9" s="686"/>
      <c r="BI9" s="686"/>
      <c r="BJ9" s="686"/>
      <c r="BK9" s="687"/>
      <c r="BL9" s="706" t="s">
        <v>30</v>
      </c>
      <c r="BM9" s="706"/>
      <c r="BN9" s="706"/>
      <c r="BO9" s="706"/>
      <c r="BP9" s="706"/>
      <c r="BQ9" s="706"/>
      <c r="BR9" s="706"/>
      <c r="BS9" s="706"/>
      <c r="BT9" s="706"/>
      <c r="BU9" s="706"/>
      <c r="BV9" s="706"/>
      <c r="BW9" s="706"/>
      <c r="BX9" s="706"/>
      <c r="BY9" s="706"/>
      <c r="BZ9" s="706"/>
      <c r="CA9" s="706"/>
      <c r="CB9" s="706"/>
      <c r="CC9" s="706"/>
      <c r="CD9" s="706"/>
      <c r="CE9" s="706"/>
      <c r="CF9" s="706"/>
      <c r="CG9" s="706"/>
      <c r="CH9" s="706"/>
      <c r="CI9" s="635">
        <f>' ф.4.1.'!DJ20</f>
        <v>1</v>
      </c>
      <c r="CJ9" s="635"/>
      <c r="CK9" s="635"/>
      <c r="CL9" s="635"/>
      <c r="CM9" s="635"/>
      <c r="CN9" s="635"/>
      <c r="CO9" s="635"/>
      <c r="CP9" s="635"/>
      <c r="CQ9" s="635"/>
      <c r="CR9" s="635"/>
      <c r="CS9" s="635"/>
      <c r="CT9" s="635"/>
      <c r="CU9" s="635"/>
      <c r="CV9" s="635"/>
      <c r="CW9" s="635"/>
      <c r="CX9" s="635"/>
      <c r="CY9" s="635"/>
      <c r="CZ9" s="635"/>
      <c r="DA9" s="635"/>
      <c r="DB9" s="635"/>
      <c r="DC9" s="635"/>
      <c r="DD9" s="635"/>
      <c r="DE9" s="635"/>
      <c r="DF9" s="635"/>
      <c r="DG9" s="635"/>
      <c r="DK9" s="3" t="s">
        <v>31</v>
      </c>
    </row>
    <row r="10" spans="1:111" s="3" customFormat="1" ht="49.5" customHeight="1">
      <c r="A10" s="26"/>
      <c r="B10" s="686" t="s">
        <v>175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6"/>
      <c r="AS10" s="686"/>
      <c r="AT10" s="686"/>
      <c r="AU10" s="686"/>
      <c r="AV10" s="686"/>
      <c r="AW10" s="686"/>
      <c r="AX10" s="686"/>
      <c r="AY10" s="686"/>
      <c r="AZ10" s="686"/>
      <c r="BA10" s="686"/>
      <c r="BB10" s="686"/>
      <c r="BC10" s="686"/>
      <c r="BD10" s="686"/>
      <c r="BE10" s="686"/>
      <c r="BF10" s="686"/>
      <c r="BG10" s="686"/>
      <c r="BH10" s="686"/>
      <c r="BI10" s="686"/>
      <c r="BJ10" s="686"/>
      <c r="BK10" s="687"/>
      <c r="BL10" s="706" t="s">
        <v>30</v>
      </c>
      <c r="BM10" s="706"/>
      <c r="BN10" s="706"/>
      <c r="BO10" s="706"/>
      <c r="BP10" s="706"/>
      <c r="BQ10" s="706"/>
      <c r="BR10" s="706"/>
      <c r="BS10" s="706"/>
      <c r="BT10" s="706"/>
      <c r="BU10" s="706"/>
      <c r="BV10" s="706"/>
      <c r="BW10" s="706"/>
      <c r="BX10" s="706"/>
      <c r="BY10" s="706"/>
      <c r="BZ10" s="706"/>
      <c r="CA10" s="706"/>
      <c r="CB10" s="706"/>
      <c r="CC10" s="706"/>
      <c r="CD10" s="706"/>
      <c r="CE10" s="706"/>
      <c r="CF10" s="706"/>
      <c r="CG10" s="706"/>
      <c r="CH10" s="706"/>
      <c r="CI10" s="635">
        <f>' ф.4.1.'!DJ21</f>
        <v>0</v>
      </c>
      <c r="CJ10" s="635"/>
      <c r="CK10" s="635"/>
      <c r="CL10" s="635"/>
      <c r="CM10" s="635"/>
      <c r="CN10" s="635"/>
      <c r="CO10" s="635"/>
      <c r="CP10" s="635"/>
      <c r="CQ10" s="635"/>
      <c r="CR10" s="635"/>
      <c r="CS10" s="635"/>
      <c r="CT10" s="635"/>
      <c r="CU10" s="635"/>
      <c r="CV10" s="635"/>
      <c r="CW10" s="635"/>
      <c r="CX10" s="635"/>
      <c r="CY10" s="635"/>
      <c r="CZ10" s="635"/>
      <c r="DA10" s="635"/>
      <c r="DB10" s="635"/>
      <c r="DC10" s="635"/>
      <c r="DD10" s="635"/>
      <c r="DE10" s="635"/>
      <c r="DF10" s="635"/>
      <c r="DG10" s="635"/>
    </row>
    <row r="11" spans="1:115" s="3" customFormat="1" ht="49.5" customHeight="1">
      <c r="A11" s="26"/>
      <c r="B11" s="686" t="s">
        <v>176</v>
      </c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6"/>
      <c r="AI11" s="686"/>
      <c r="AJ11" s="686"/>
      <c r="AK11" s="686"/>
      <c r="AL11" s="686"/>
      <c r="AM11" s="686"/>
      <c r="AN11" s="686"/>
      <c r="AO11" s="686"/>
      <c r="AP11" s="686"/>
      <c r="AQ11" s="686"/>
      <c r="AR11" s="686"/>
      <c r="AS11" s="686"/>
      <c r="AT11" s="686"/>
      <c r="AU11" s="686"/>
      <c r="AV11" s="686"/>
      <c r="AW11" s="686"/>
      <c r="AX11" s="686"/>
      <c r="AY11" s="686"/>
      <c r="AZ11" s="686"/>
      <c r="BA11" s="686"/>
      <c r="BB11" s="686"/>
      <c r="BC11" s="686"/>
      <c r="BD11" s="686"/>
      <c r="BE11" s="686"/>
      <c r="BF11" s="686"/>
      <c r="BG11" s="686"/>
      <c r="BH11" s="686"/>
      <c r="BI11" s="686"/>
      <c r="BJ11" s="686"/>
      <c r="BK11" s="687"/>
      <c r="BL11" s="708" t="s">
        <v>30</v>
      </c>
      <c r="BM11" s="709"/>
      <c r="BN11" s="709"/>
      <c r="BO11" s="709"/>
      <c r="BP11" s="709"/>
      <c r="BQ11" s="709"/>
      <c r="BR11" s="709"/>
      <c r="BS11" s="709"/>
      <c r="BT11" s="709"/>
      <c r="BU11" s="709"/>
      <c r="BV11" s="709"/>
      <c r="BW11" s="709"/>
      <c r="BX11" s="709"/>
      <c r="BY11" s="709"/>
      <c r="BZ11" s="709"/>
      <c r="CA11" s="709"/>
      <c r="CB11" s="709"/>
      <c r="CC11" s="709"/>
      <c r="CD11" s="709"/>
      <c r="CE11" s="709"/>
      <c r="CF11" s="709"/>
      <c r="CG11" s="709"/>
      <c r="CH11" s="710"/>
      <c r="CI11" s="635">
        <f>' ф.4.1.'!DJ22</f>
        <v>0</v>
      </c>
      <c r="CJ11" s="635"/>
      <c r="CK11" s="635"/>
      <c r="CL11" s="635"/>
      <c r="CM11" s="635"/>
      <c r="CN11" s="635"/>
      <c r="CO11" s="635"/>
      <c r="CP11" s="635"/>
      <c r="CQ11" s="635"/>
      <c r="CR11" s="635"/>
      <c r="CS11" s="635"/>
      <c r="CT11" s="635"/>
      <c r="CU11" s="635"/>
      <c r="CV11" s="635"/>
      <c r="CW11" s="635"/>
      <c r="CX11" s="635"/>
      <c r="CY11" s="635"/>
      <c r="CZ11" s="635"/>
      <c r="DA11" s="635"/>
      <c r="DB11" s="635"/>
      <c r="DC11" s="635"/>
      <c r="DD11" s="635"/>
      <c r="DE11" s="635"/>
      <c r="DF11" s="635"/>
      <c r="DG11" s="635"/>
      <c r="DK11" s="3" t="s">
        <v>34</v>
      </c>
    </row>
    <row r="12" spans="1:111" s="3" customFormat="1" ht="54" customHeight="1">
      <c r="A12" s="26"/>
      <c r="B12" s="686" t="s">
        <v>177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686"/>
      <c r="BC12" s="686"/>
      <c r="BD12" s="686"/>
      <c r="BE12" s="686"/>
      <c r="BF12" s="686"/>
      <c r="BG12" s="686"/>
      <c r="BH12" s="686"/>
      <c r="BI12" s="686"/>
      <c r="BJ12" s="686"/>
      <c r="BK12" s="687"/>
      <c r="BL12" s="706" t="s">
        <v>178</v>
      </c>
      <c r="BM12" s="706"/>
      <c r="BN12" s="706"/>
      <c r="BO12" s="706"/>
      <c r="BP12" s="706"/>
      <c r="BQ12" s="706"/>
      <c r="BR12" s="706"/>
      <c r="BS12" s="706"/>
      <c r="BT12" s="706"/>
      <c r="BU12" s="706"/>
      <c r="BV12" s="706"/>
      <c r="BW12" s="706"/>
      <c r="BX12" s="706"/>
      <c r="BY12" s="706"/>
      <c r="BZ12" s="706"/>
      <c r="CA12" s="706"/>
      <c r="CB12" s="706"/>
      <c r="CC12" s="706"/>
      <c r="CD12" s="706"/>
      <c r="CE12" s="706"/>
      <c r="CF12" s="706"/>
      <c r="CG12" s="706"/>
      <c r="CH12" s="706"/>
      <c r="CI12" s="707">
        <f>0.65*CI9+0.25*CI10+0.1*CI11</f>
        <v>0.65</v>
      </c>
      <c r="CJ12" s="707"/>
      <c r="CK12" s="707"/>
      <c r="CL12" s="707"/>
      <c r="CM12" s="707"/>
      <c r="CN12" s="707"/>
      <c r="CO12" s="707"/>
      <c r="CP12" s="707"/>
      <c r="CQ12" s="707"/>
      <c r="CR12" s="707"/>
      <c r="CS12" s="707"/>
      <c r="CT12" s="707"/>
      <c r="CU12" s="707"/>
      <c r="CV12" s="707"/>
      <c r="CW12" s="707"/>
      <c r="CX12" s="707"/>
      <c r="CY12" s="707"/>
      <c r="CZ12" s="707"/>
      <c r="DA12" s="707"/>
      <c r="DB12" s="707"/>
      <c r="DC12" s="707"/>
      <c r="DD12" s="707"/>
      <c r="DE12" s="707"/>
      <c r="DF12" s="707"/>
      <c r="DG12" s="707"/>
    </row>
    <row r="13" spans="1:111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</row>
    <row r="14" spans="1:108" ht="32.25" customHeight="1">
      <c r="A14" s="711" t="s">
        <v>349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263"/>
      <c r="AT14" s="696" t="s">
        <v>350</v>
      </c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6"/>
      <c r="BF14" s="696"/>
      <c r="BG14" s="696"/>
      <c r="BH14" s="696"/>
      <c r="BI14" s="696"/>
      <c r="BJ14" s="696"/>
      <c r="BK14" s="696"/>
      <c r="BL14" s="696"/>
      <c r="BM14" s="696"/>
      <c r="BN14" s="696"/>
      <c r="BO14" s="696"/>
      <c r="BP14" s="696"/>
      <c r="BQ14" s="696"/>
      <c r="BR14" s="696"/>
      <c r="BS14" s="696"/>
      <c r="BT14" s="696"/>
      <c r="BU14" s="696"/>
      <c r="BV14" s="696"/>
      <c r="BW14" s="696"/>
      <c r="BX14" s="696"/>
      <c r="BY14" s="696"/>
      <c r="BZ14" s="696"/>
      <c r="CA14" s="696"/>
      <c r="CB14" s="696"/>
      <c r="CC14" s="696"/>
      <c r="CD14" s="696"/>
      <c r="CE14" s="696"/>
      <c r="CF14" s="696"/>
      <c r="CG14" s="696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</row>
    <row r="15" spans="4:123" ht="18.75">
      <c r="D15" s="381" t="s">
        <v>8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T15" s="381" t="s">
        <v>9</v>
      </c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I15" s="381" t="s">
        <v>10</v>
      </c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S15" s="27"/>
    </row>
    <row r="16" ht="18.75">
      <c r="DS16" s="28"/>
    </row>
    <row r="18" spans="115:176" ht="20.25">
      <c r="DK18" s="29" t="s">
        <v>226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38">
        <f>1150.5*2%*CI12</f>
        <v>14.956500000000002</v>
      </c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</row>
    <row r="19" spans="115:162" ht="18.75">
      <c r="DK19" s="30" t="s">
        <v>32</v>
      </c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FB19" s="112" t="s">
        <v>106</v>
      </c>
      <c r="FC19" s="113"/>
      <c r="FD19" s="113"/>
      <c r="FE19" s="113"/>
      <c r="FF19" s="113"/>
    </row>
    <row r="20" spans="115:155" ht="15">
      <c r="DK20" s="30" t="s">
        <v>33</v>
      </c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</sheetData>
  <sheetProtection/>
  <mergeCells count="34">
    <mergeCell ref="A14:AR14"/>
    <mergeCell ref="AT14:CG14"/>
    <mergeCell ref="CI14:DD14"/>
    <mergeCell ref="D15:AR15"/>
    <mergeCell ref="AT15:CG15"/>
    <mergeCell ref="CI15:DD15"/>
    <mergeCell ref="B9:BK9"/>
    <mergeCell ref="BL9:CH9"/>
    <mergeCell ref="CI9:DG9"/>
    <mergeCell ref="B10:BK10"/>
    <mergeCell ref="BL10:CH10"/>
    <mergeCell ref="CI10:DG10"/>
    <mergeCell ref="CI11:DG11"/>
    <mergeCell ref="B12:BK12"/>
    <mergeCell ref="BL12:CH12"/>
    <mergeCell ref="CI12:DG12"/>
    <mergeCell ref="B11:BK11"/>
    <mergeCell ref="BL11:CH11"/>
    <mergeCell ref="B7:BK7"/>
    <mergeCell ref="BL7:CH7"/>
    <mergeCell ref="CI7:DG7"/>
    <mergeCell ref="B8:BK8"/>
    <mergeCell ref="BL8:CH8"/>
    <mergeCell ref="CI8:DG8"/>
    <mergeCell ref="A2:DG2"/>
    <mergeCell ref="A5:BK5"/>
    <mergeCell ref="BL5:CH5"/>
    <mergeCell ref="CI5:DG5"/>
    <mergeCell ref="B6:BK6"/>
    <mergeCell ref="BL6:CH6"/>
    <mergeCell ref="CI6:DG6"/>
    <mergeCell ref="A3:CK3"/>
    <mergeCell ref="CM3:CQ3"/>
    <mergeCell ref="CS3:DG3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10" man="1"/>
  </rowBreaks>
  <colBreaks count="1" manualBreakCount="1">
    <brk id="1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"/>
  <sheetViews>
    <sheetView view="pageBreakPreview" zoomScaleSheetLayoutView="100" workbookViewId="0" topLeftCell="A1">
      <selection activeCell="EE4" sqref="EE4"/>
    </sheetView>
  </sheetViews>
  <sheetFormatPr defaultColWidth="0.875" defaultRowHeight="12.75"/>
  <cols>
    <col min="1" max="14" width="0.875" style="215" customWidth="1"/>
    <col min="15" max="15" width="12.125" style="215" customWidth="1"/>
    <col min="16" max="29" width="0.875" style="215" customWidth="1"/>
    <col min="30" max="30" width="10.875" style="215" customWidth="1"/>
    <col min="31" max="119" width="0.875" style="215" customWidth="1"/>
    <col min="120" max="120" width="3.75390625" style="215" customWidth="1"/>
    <col min="121" max="16384" width="0.875" style="215" customWidth="1"/>
  </cols>
  <sheetData>
    <row r="1" spans="31:154" s="220" customFormat="1" ht="12">
      <c r="AE1" s="259"/>
      <c r="EX1" s="230" t="s">
        <v>281</v>
      </c>
    </row>
    <row r="3" spans="1:154" s="212" customFormat="1" ht="15.75">
      <c r="A3" s="286" t="s">
        <v>347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60"/>
      <c r="DP3" s="260"/>
      <c r="DQ3" s="260"/>
      <c r="DR3" s="260"/>
      <c r="DS3" s="260"/>
      <c r="DT3" s="260"/>
      <c r="EE3" s="287" t="s">
        <v>184</v>
      </c>
      <c r="EF3" s="287"/>
      <c r="EG3" s="287"/>
      <c r="EH3" s="287"/>
      <c r="EI3" s="287"/>
      <c r="EJ3" s="287"/>
      <c r="EK3" s="287"/>
      <c r="EL3" s="288" t="s">
        <v>6</v>
      </c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</row>
    <row r="4" spans="9:124" s="212" customFormat="1" ht="15" customHeight="1"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89" t="s">
        <v>348</v>
      </c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</row>
    <row r="5" spans="9:124" s="212" customFormat="1" ht="13.5" customHeight="1"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90" t="s">
        <v>258</v>
      </c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</row>
    <row r="6" spans="119:134" ht="9" customHeight="1"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</row>
    <row r="7" spans="1:154" ht="59.25" customHeight="1">
      <c r="A7" s="291" t="s">
        <v>319</v>
      </c>
      <c r="B7" s="292"/>
      <c r="C7" s="292"/>
      <c r="D7" s="292"/>
      <c r="E7" s="293"/>
      <c r="F7" s="291" t="s">
        <v>346</v>
      </c>
      <c r="G7" s="292"/>
      <c r="H7" s="292"/>
      <c r="I7" s="292"/>
      <c r="J7" s="292"/>
      <c r="K7" s="292"/>
      <c r="L7" s="292"/>
      <c r="M7" s="292"/>
      <c r="N7" s="292"/>
      <c r="O7" s="293"/>
      <c r="P7" s="291" t="s">
        <v>345</v>
      </c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91" t="s">
        <v>344</v>
      </c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3"/>
      <c r="AT7" s="300" t="s">
        <v>343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2"/>
      <c r="BK7" s="300" t="s">
        <v>342</v>
      </c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2"/>
      <c r="CB7" s="300" t="s">
        <v>341</v>
      </c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2"/>
    </row>
    <row r="8" spans="1:154" ht="108.75" customHeight="1">
      <c r="A8" s="294"/>
      <c r="B8" s="295"/>
      <c r="C8" s="295"/>
      <c r="D8" s="295"/>
      <c r="E8" s="296"/>
      <c r="F8" s="294"/>
      <c r="G8" s="295"/>
      <c r="H8" s="295"/>
      <c r="I8" s="295"/>
      <c r="J8" s="295"/>
      <c r="K8" s="295"/>
      <c r="L8" s="295"/>
      <c r="M8" s="295"/>
      <c r="N8" s="295"/>
      <c r="O8" s="296"/>
      <c r="P8" s="294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  <c r="AE8" s="294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6"/>
      <c r="AT8" s="291" t="s">
        <v>340</v>
      </c>
      <c r="AU8" s="292"/>
      <c r="AV8" s="292"/>
      <c r="AW8" s="292"/>
      <c r="AX8" s="292"/>
      <c r="AY8" s="292"/>
      <c r="AZ8" s="292"/>
      <c r="BA8" s="292"/>
      <c r="BB8" s="293"/>
      <c r="BC8" s="291" t="s">
        <v>339</v>
      </c>
      <c r="BD8" s="292"/>
      <c r="BE8" s="292"/>
      <c r="BF8" s="292"/>
      <c r="BG8" s="292"/>
      <c r="BH8" s="292"/>
      <c r="BI8" s="292"/>
      <c r="BJ8" s="293"/>
      <c r="BK8" s="291" t="s">
        <v>338</v>
      </c>
      <c r="BL8" s="292"/>
      <c r="BM8" s="292"/>
      <c r="BN8" s="292"/>
      <c r="BO8" s="292"/>
      <c r="BP8" s="292"/>
      <c r="BQ8" s="292"/>
      <c r="BR8" s="292"/>
      <c r="BS8" s="293"/>
      <c r="BT8" s="291" t="s">
        <v>337</v>
      </c>
      <c r="BU8" s="292"/>
      <c r="BV8" s="292"/>
      <c r="BW8" s="292"/>
      <c r="BX8" s="292"/>
      <c r="BY8" s="292"/>
      <c r="BZ8" s="292"/>
      <c r="CA8" s="293"/>
      <c r="CB8" s="291" t="s">
        <v>336</v>
      </c>
      <c r="CC8" s="292"/>
      <c r="CD8" s="292"/>
      <c r="CE8" s="292"/>
      <c r="CF8" s="292"/>
      <c r="CG8" s="292"/>
      <c r="CH8" s="292"/>
      <c r="CI8" s="292"/>
      <c r="CJ8" s="293"/>
      <c r="CK8" s="300" t="s">
        <v>335</v>
      </c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2"/>
      <c r="DI8" s="300" t="s">
        <v>334</v>
      </c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2"/>
      <c r="EO8" s="291" t="s">
        <v>307</v>
      </c>
      <c r="EP8" s="292"/>
      <c r="EQ8" s="292"/>
      <c r="ER8" s="292"/>
      <c r="ES8" s="292"/>
      <c r="ET8" s="292"/>
      <c r="EU8" s="292"/>
      <c r="EV8" s="292"/>
      <c r="EW8" s="292"/>
      <c r="EX8" s="293"/>
    </row>
    <row r="9" spans="1:154" ht="108" customHeight="1">
      <c r="A9" s="297"/>
      <c r="B9" s="298"/>
      <c r="C9" s="298"/>
      <c r="D9" s="298"/>
      <c r="E9" s="299"/>
      <c r="F9" s="297"/>
      <c r="G9" s="298"/>
      <c r="H9" s="298"/>
      <c r="I9" s="298"/>
      <c r="J9" s="298"/>
      <c r="K9" s="298"/>
      <c r="L9" s="298"/>
      <c r="M9" s="298"/>
      <c r="N9" s="298"/>
      <c r="O9" s="299"/>
      <c r="P9" s="297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9"/>
      <c r="AE9" s="297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9"/>
      <c r="AT9" s="297"/>
      <c r="AU9" s="298"/>
      <c r="AV9" s="298"/>
      <c r="AW9" s="298"/>
      <c r="AX9" s="298"/>
      <c r="AY9" s="298"/>
      <c r="AZ9" s="298"/>
      <c r="BA9" s="298"/>
      <c r="BB9" s="299"/>
      <c r="BC9" s="297"/>
      <c r="BD9" s="298"/>
      <c r="BE9" s="298"/>
      <c r="BF9" s="298"/>
      <c r="BG9" s="298"/>
      <c r="BH9" s="298"/>
      <c r="BI9" s="298"/>
      <c r="BJ9" s="299"/>
      <c r="BK9" s="297"/>
      <c r="BL9" s="298"/>
      <c r="BM9" s="298"/>
      <c r="BN9" s="298"/>
      <c r="BO9" s="298"/>
      <c r="BP9" s="298"/>
      <c r="BQ9" s="298"/>
      <c r="BR9" s="298"/>
      <c r="BS9" s="299"/>
      <c r="BT9" s="297"/>
      <c r="BU9" s="298"/>
      <c r="BV9" s="298"/>
      <c r="BW9" s="298"/>
      <c r="BX9" s="298"/>
      <c r="BY9" s="298"/>
      <c r="BZ9" s="298"/>
      <c r="CA9" s="299"/>
      <c r="CB9" s="297"/>
      <c r="CC9" s="298"/>
      <c r="CD9" s="298"/>
      <c r="CE9" s="298"/>
      <c r="CF9" s="298"/>
      <c r="CG9" s="298"/>
      <c r="CH9" s="298"/>
      <c r="CI9" s="298"/>
      <c r="CJ9" s="299"/>
      <c r="CK9" s="303" t="s">
        <v>311</v>
      </c>
      <c r="CL9" s="304"/>
      <c r="CM9" s="304"/>
      <c r="CN9" s="304"/>
      <c r="CO9" s="304"/>
      <c r="CP9" s="304"/>
      <c r="CQ9" s="304"/>
      <c r="CR9" s="305"/>
      <c r="CS9" s="303" t="s">
        <v>312</v>
      </c>
      <c r="CT9" s="304"/>
      <c r="CU9" s="304"/>
      <c r="CV9" s="304"/>
      <c r="CW9" s="304"/>
      <c r="CX9" s="304"/>
      <c r="CY9" s="304"/>
      <c r="CZ9" s="305"/>
      <c r="DA9" s="303" t="s">
        <v>313</v>
      </c>
      <c r="DB9" s="304"/>
      <c r="DC9" s="304"/>
      <c r="DD9" s="304"/>
      <c r="DE9" s="304"/>
      <c r="DF9" s="304"/>
      <c r="DG9" s="304"/>
      <c r="DH9" s="305"/>
      <c r="DI9" s="303" t="s">
        <v>314</v>
      </c>
      <c r="DJ9" s="304"/>
      <c r="DK9" s="304"/>
      <c r="DL9" s="304"/>
      <c r="DM9" s="304"/>
      <c r="DN9" s="304"/>
      <c r="DO9" s="304"/>
      <c r="DP9" s="305"/>
      <c r="DQ9" s="303" t="s">
        <v>315</v>
      </c>
      <c r="DR9" s="304"/>
      <c r="DS9" s="304"/>
      <c r="DT9" s="304"/>
      <c r="DU9" s="304"/>
      <c r="DV9" s="304"/>
      <c r="DW9" s="304"/>
      <c r="DX9" s="305"/>
      <c r="DY9" s="303" t="s">
        <v>333</v>
      </c>
      <c r="DZ9" s="304"/>
      <c r="EA9" s="304"/>
      <c r="EB9" s="304"/>
      <c r="EC9" s="304"/>
      <c r="ED9" s="304"/>
      <c r="EE9" s="304"/>
      <c r="EF9" s="305"/>
      <c r="EG9" s="303" t="s">
        <v>332</v>
      </c>
      <c r="EH9" s="304"/>
      <c r="EI9" s="304"/>
      <c r="EJ9" s="304"/>
      <c r="EK9" s="304"/>
      <c r="EL9" s="304"/>
      <c r="EM9" s="304"/>
      <c r="EN9" s="305"/>
      <c r="EO9" s="297"/>
      <c r="EP9" s="298"/>
      <c r="EQ9" s="298"/>
      <c r="ER9" s="298"/>
      <c r="ES9" s="298"/>
      <c r="ET9" s="298"/>
      <c r="EU9" s="298"/>
      <c r="EV9" s="298"/>
      <c r="EW9" s="298"/>
      <c r="EX9" s="299"/>
    </row>
    <row r="10" spans="1:154" ht="12.75">
      <c r="A10" s="306">
        <v>1</v>
      </c>
      <c r="B10" s="306"/>
      <c r="C10" s="306"/>
      <c r="D10" s="306"/>
      <c r="E10" s="306"/>
      <c r="F10" s="306">
        <v>2</v>
      </c>
      <c r="G10" s="306"/>
      <c r="H10" s="306"/>
      <c r="I10" s="306"/>
      <c r="J10" s="306"/>
      <c r="K10" s="306"/>
      <c r="L10" s="306"/>
      <c r="M10" s="306"/>
      <c r="N10" s="306"/>
      <c r="O10" s="306"/>
      <c r="P10" s="306">
        <v>3</v>
      </c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>
        <v>4</v>
      </c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>
        <v>5</v>
      </c>
      <c r="AU10" s="306"/>
      <c r="AV10" s="306"/>
      <c r="AW10" s="306"/>
      <c r="AX10" s="306"/>
      <c r="AY10" s="306"/>
      <c r="AZ10" s="306"/>
      <c r="BA10" s="306"/>
      <c r="BB10" s="306"/>
      <c r="BC10" s="306">
        <v>6</v>
      </c>
      <c r="BD10" s="306"/>
      <c r="BE10" s="306"/>
      <c r="BF10" s="306"/>
      <c r="BG10" s="306"/>
      <c r="BH10" s="306"/>
      <c r="BI10" s="306"/>
      <c r="BJ10" s="306"/>
      <c r="BK10" s="306">
        <v>7</v>
      </c>
      <c r="BL10" s="306"/>
      <c r="BM10" s="306"/>
      <c r="BN10" s="306"/>
      <c r="BO10" s="306"/>
      <c r="BP10" s="306"/>
      <c r="BQ10" s="306"/>
      <c r="BR10" s="306"/>
      <c r="BS10" s="306"/>
      <c r="BT10" s="306">
        <v>8</v>
      </c>
      <c r="BU10" s="306"/>
      <c r="BV10" s="306"/>
      <c r="BW10" s="306"/>
      <c r="BX10" s="306"/>
      <c r="BY10" s="306"/>
      <c r="BZ10" s="306"/>
      <c r="CA10" s="306"/>
      <c r="CB10" s="306">
        <v>9</v>
      </c>
      <c r="CC10" s="306"/>
      <c r="CD10" s="306"/>
      <c r="CE10" s="306"/>
      <c r="CF10" s="306"/>
      <c r="CG10" s="306"/>
      <c r="CH10" s="306"/>
      <c r="CI10" s="306"/>
      <c r="CJ10" s="306"/>
      <c r="CK10" s="306">
        <v>10</v>
      </c>
      <c r="CL10" s="306"/>
      <c r="CM10" s="306"/>
      <c r="CN10" s="306"/>
      <c r="CO10" s="306"/>
      <c r="CP10" s="306"/>
      <c r="CQ10" s="306"/>
      <c r="CR10" s="306"/>
      <c r="CS10" s="306">
        <v>11</v>
      </c>
      <c r="CT10" s="306"/>
      <c r="CU10" s="306"/>
      <c r="CV10" s="306"/>
      <c r="CW10" s="306"/>
      <c r="CX10" s="306"/>
      <c r="CY10" s="306"/>
      <c r="CZ10" s="306"/>
      <c r="DA10" s="306">
        <v>12</v>
      </c>
      <c r="DB10" s="306"/>
      <c r="DC10" s="306"/>
      <c r="DD10" s="306"/>
      <c r="DE10" s="306"/>
      <c r="DF10" s="306"/>
      <c r="DG10" s="306"/>
      <c r="DH10" s="306"/>
      <c r="DI10" s="306">
        <v>13</v>
      </c>
      <c r="DJ10" s="306"/>
      <c r="DK10" s="306"/>
      <c r="DL10" s="306"/>
      <c r="DM10" s="306"/>
      <c r="DN10" s="306"/>
      <c r="DO10" s="306"/>
      <c r="DP10" s="306"/>
      <c r="DQ10" s="306">
        <v>14</v>
      </c>
      <c r="DR10" s="306"/>
      <c r="DS10" s="306"/>
      <c r="DT10" s="306"/>
      <c r="DU10" s="306"/>
      <c r="DV10" s="306"/>
      <c r="DW10" s="306"/>
      <c r="DX10" s="306"/>
      <c r="DY10" s="306">
        <v>15</v>
      </c>
      <c r="DZ10" s="306"/>
      <c r="EA10" s="306"/>
      <c r="EB10" s="306"/>
      <c r="EC10" s="306"/>
      <c r="ED10" s="306"/>
      <c r="EE10" s="306"/>
      <c r="EF10" s="306"/>
      <c r="EG10" s="306">
        <v>16</v>
      </c>
      <c r="EH10" s="306"/>
      <c r="EI10" s="306"/>
      <c r="EJ10" s="306"/>
      <c r="EK10" s="306"/>
      <c r="EL10" s="306"/>
      <c r="EM10" s="306"/>
      <c r="EN10" s="306"/>
      <c r="EO10" s="306">
        <v>17</v>
      </c>
      <c r="EP10" s="306"/>
      <c r="EQ10" s="306"/>
      <c r="ER10" s="306"/>
      <c r="ES10" s="306"/>
      <c r="ET10" s="306"/>
      <c r="EU10" s="306"/>
      <c r="EV10" s="306"/>
      <c r="EW10" s="306"/>
      <c r="EX10" s="306"/>
    </row>
    <row r="11" spans="1:154" s="257" customFormat="1" ht="26.25" customHeight="1">
      <c r="A11" s="307"/>
      <c r="B11" s="308"/>
      <c r="C11" s="308"/>
      <c r="D11" s="308"/>
      <c r="E11" s="309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1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1"/>
      <c r="AU11" s="312"/>
      <c r="AV11" s="312"/>
      <c r="AW11" s="312"/>
      <c r="AX11" s="312"/>
      <c r="AY11" s="312"/>
      <c r="AZ11" s="312"/>
      <c r="BA11" s="312"/>
      <c r="BB11" s="313"/>
      <c r="BC11" s="314"/>
      <c r="BD11" s="314"/>
      <c r="BE11" s="314"/>
      <c r="BF11" s="314"/>
      <c r="BG11" s="314"/>
      <c r="BH11" s="314"/>
      <c r="BI11" s="314"/>
      <c r="BJ11" s="314"/>
      <c r="BK11" s="311"/>
      <c r="BL11" s="312"/>
      <c r="BM11" s="312"/>
      <c r="BN11" s="312"/>
      <c r="BO11" s="312"/>
      <c r="BP11" s="312"/>
      <c r="BQ11" s="312"/>
      <c r="BR11" s="312"/>
      <c r="BS11" s="313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</row>
    <row r="14" spans="1:154" ht="14.25">
      <c r="A14" s="285" t="s">
        <v>352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</row>
  </sheetData>
  <sheetProtection/>
  <mergeCells count="62">
    <mergeCell ref="DA11:DH11"/>
    <mergeCell ref="DI11:DP11"/>
    <mergeCell ref="DQ11:DX11"/>
    <mergeCell ref="DY11:EF11"/>
    <mergeCell ref="EG11:EN11"/>
    <mergeCell ref="EO11:EX11"/>
    <mergeCell ref="BC11:BJ11"/>
    <mergeCell ref="BK11:BS11"/>
    <mergeCell ref="BT11:CA11"/>
    <mergeCell ref="CB11:CJ11"/>
    <mergeCell ref="CK11:CR11"/>
    <mergeCell ref="CS11:CZ11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K10:BS10"/>
    <mergeCell ref="BT10:CA10"/>
    <mergeCell ref="CB10:CJ10"/>
    <mergeCell ref="CK10:CR10"/>
    <mergeCell ref="CS10:CZ10"/>
    <mergeCell ref="DA10:DH10"/>
    <mergeCell ref="A10:E10"/>
    <mergeCell ref="F10:O10"/>
    <mergeCell ref="P10:AD10"/>
    <mergeCell ref="AE10:AS10"/>
    <mergeCell ref="AT10:BB10"/>
    <mergeCell ref="BC10:BJ10"/>
    <mergeCell ref="EO8:EX9"/>
    <mergeCell ref="CK9:CR9"/>
    <mergeCell ref="CS9:CZ9"/>
    <mergeCell ref="DA9:DH9"/>
    <mergeCell ref="DI9:DP9"/>
    <mergeCell ref="DQ9:DX9"/>
    <mergeCell ref="DY9:EF9"/>
    <mergeCell ref="EG9:EN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A14:EX14"/>
    <mergeCell ref="A3:DN3"/>
    <mergeCell ref="EE3:EK3"/>
    <mergeCell ref="EL3:EX3"/>
    <mergeCell ref="AE4:DT4"/>
    <mergeCell ref="AE5:DT5"/>
    <mergeCell ref="A7:E9"/>
    <mergeCell ref="F7:O9"/>
    <mergeCell ref="P7:AD9"/>
    <mergeCell ref="AE7:AS9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9.125" style="246" customWidth="1"/>
    <col min="2" max="2" width="7.75390625" style="246" customWidth="1"/>
    <col min="3" max="3" width="80.00390625" style="246" customWidth="1"/>
    <col min="4" max="4" width="35.00390625" style="246" customWidth="1"/>
    <col min="5" max="5" width="9.125" style="246" customWidth="1"/>
    <col min="6" max="16384" width="9.125" style="247" customWidth="1"/>
  </cols>
  <sheetData>
    <row r="1" ht="16.5">
      <c r="A1" s="245"/>
    </row>
    <row r="2" spans="2:4" ht="44.25" customHeight="1">
      <c r="B2" s="316" t="s">
        <v>358</v>
      </c>
      <c r="C2" s="317"/>
      <c r="D2" s="318"/>
    </row>
    <row r="3" spans="2:4" ht="17.25" customHeight="1" thickBot="1">
      <c r="B3" s="319" t="s">
        <v>348</v>
      </c>
      <c r="C3" s="320"/>
      <c r="D3" s="248"/>
    </row>
    <row r="4" spans="2:4" ht="16.5">
      <c r="B4" s="321" t="s">
        <v>258</v>
      </c>
      <c r="C4" s="322"/>
      <c r="D4" s="245"/>
    </row>
    <row r="5" spans="2:4" ht="17.25" customHeight="1" thickBot="1">
      <c r="B5" s="249" t="s">
        <v>318</v>
      </c>
      <c r="C5" s="256">
        <v>2019</v>
      </c>
      <c r="D5" s="246" t="s">
        <v>283</v>
      </c>
    </row>
    <row r="6" spans="2:4" ht="6.75" customHeight="1" thickBot="1">
      <c r="B6" s="249"/>
      <c r="C6" s="249"/>
      <c r="D6" s="245"/>
    </row>
    <row r="7" spans="2:3" ht="17.25" customHeight="1" hidden="1">
      <c r="B7" s="249"/>
      <c r="C7" s="249"/>
    </row>
    <row r="8" spans="2:4" ht="17.25" customHeight="1" thickBot="1">
      <c r="B8" s="250" t="s">
        <v>319</v>
      </c>
      <c r="C8" s="251" t="s">
        <v>279</v>
      </c>
      <c r="D8" s="252" t="s">
        <v>278</v>
      </c>
    </row>
    <row r="9" spans="2:4" ht="68.25" customHeight="1" thickBot="1">
      <c r="B9" s="250">
        <v>1</v>
      </c>
      <c r="C9" s="250" t="s">
        <v>320</v>
      </c>
      <c r="D9" s="253">
        <v>521</v>
      </c>
    </row>
    <row r="10" spans="2:4" ht="17.25" customHeight="1" thickBot="1">
      <c r="B10" s="254" t="s">
        <v>213</v>
      </c>
      <c r="C10" s="250" t="s">
        <v>321</v>
      </c>
      <c r="D10" s="253">
        <v>4</v>
      </c>
    </row>
    <row r="11" spans="2:4" ht="17.25" customHeight="1" thickBot="1">
      <c r="B11" s="250" t="s">
        <v>322</v>
      </c>
      <c r="C11" s="250" t="s">
        <v>323</v>
      </c>
      <c r="D11" s="253"/>
    </row>
    <row r="12" spans="2:4" ht="17.25" customHeight="1" thickBot="1">
      <c r="B12" s="250" t="s">
        <v>324</v>
      </c>
      <c r="C12" s="250" t="s">
        <v>325</v>
      </c>
      <c r="D12" s="253">
        <v>8</v>
      </c>
    </row>
    <row r="13" spans="2:4" ht="20.25" customHeight="1" thickBot="1">
      <c r="B13" s="250" t="s">
        <v>326</v>
      </c>
      <c r="C13" s="250" t="s">
        <v>327</v>
      </c>
      <c r="D13" s="253">
        <v>509</v>
      </c>
    </row>
    <row r="14" spans="2:4" ht="41.25" customHeight="1" thickBot="1">
      <c r="B14" s="250">
        <v>2</v>
      </c>
      <c r="C14" s="250" t="s">
        <v>328</v>
      </c>
      <c r="D14" s="253"/>
    </row>
    <row r="15" spans="2:4" ht="33" customHeight="1" thickBot="1">
      <c r="B15" s="250">
        <v>3</v>
      </c>
      <c r="C15" s="250" t="s">
        <v>329</v>
      </c>
      <c r="D15" s="253"/>
    </row>
    <row r="16" spans="2:4" ht="46.5" customHeight="1" thickBot="1">
      <c r="B16" s="250">
        <v>4</v>
      </c>
      <c r="C16" s="250" t="s">
        <v>330</v>
      </c>
      <c r="D16" s="253"/>
    </row>
    <row r="17" spans="2:4" ht="69" customHeight="1" thickBot="1">
      <c r="B17" s="250">
        <v>5</v>
      </c>
      <c r="C17" s="250" t="s">
        <v>331</v>
      </c>
      <c r="D17" s="253"/>
    </row>
    <row r="18" spans="2:4" ht="42.75" customHeight="1">
      <c r="B18" s="247"/>
      <c r="C18" s="247"/>
      <c r="D18" s="247"/>
    </row>
    <row r="19" spans="2:4" ht="24" customHeight="1">
      <c r="B19" s="323" t="s">
        <v>354</v>
      </c>
      <c r="C19" s="323"/>
      <c r="D19" s="323"/>
    </row>
    <row r="20" spans="2:3" ht="24.75" customHeight="1">
      <c r="B20" s="255"/>
      <c r="C20" s="255"/>
    </row>
    <row r="21" spans="2:3" ht="27" customHeight="1">
      <c r="B21" s="255"/>
      <c r="C21" s="255"/>
    </row>
    <row r="22" ht="42" customHeight="1"/>
    <row r="23" spans="2:3" ht="17.25" customHeight="1" hidden="1">
      <c r="B23" s="255"/>
      <c r="C23" s="255"/>
    </row>
    <row r="24" spans="2:3" ht="17.25" customHeight="1" hidden="1">
      <c r="B24" s="255"/>
      <c r="C24" s="255"/>
    </row>
    <row r="25" spans="2:3" ht="17.25" customHeight="1" hidden="1">
      <c r="B25" s="255"/>
      <c r="C25" s="255"/>
    </row>
    <row r="26" spans="2:3" ht="16.5" hidden="1">
      <c r="B26" s="255"/>
      <c r="C26" s="255"/>
    </row>
    <row r="27" ht="43.5" customHeight="1">
      <c r="F27" s="246" t="s">
        <v>11</v>
      </c>
    </row>
    <row r="28" spans="2:3" ht="16.5">
      <c r="B28" s="255"/>
      <c r="C28" s="255"/>
    </row>
    <row r="29" spans="2:3" ht="16.5">
      <c r="B29" s="255"/>
      <c r="C29" s="255"/>
    </row>
    <row r="30" spans="2:3" ht="20.25" customHeight="1">
      <c r="B30" s="255"/>
      <c r="C30" s="255"/>
    </row>
    <row r="31" spans="2:3" ht="16.5">
      <c r="B31" s="249"/>
      <c r="C31" s="249"/>
    </row>
    <row r="32" spans="2:3" ht="16.5">
      <c r="B32" s="249"/>
      <c r="C32" s="249"/>
    </row>
    <row r="33" spans="2:3" ht="16.5">
      <c r="B33" s="249"/>
      <c r="C33" s="249"/>
    </row>
  </sheetData>
  <sheetProtection/>
  <mergeCells count="4">
    <mergeCell ref="B2:D2"/>
    <mergeCell ref="B3:C3"/>
    <mergeCell ref="B4:C4"/>
    <mergeCell ref="B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4"/>
  <sheetViews>
    <sheetView zoomScaleSheetLayoutView="100" zoomScalePageLayoutView="0" workbookViewId="0" topLeftCell="A1">
      <selection activeCell="BK9" sqref="BK9:CZ10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31.5" customHeight="1">
      <c r="A3" s="339" t="s">
        <v>271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</row>
    <row r="4" spans="6:99" ht="15.75">
      <c r="F4" s="325" t="s">
        <v>348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</row>
    <row r="5" spans="6:99" s="215" customFormat="1" ht="15" customHeight="1">
      <c r="F5" s="290" t="s">
        <v>258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</row>
    <row r="6" ht="21" customHeight="1"/>
    <row r="7" spans="1:104" s="217" customFormat="1" ht="15">
      <c r="A7" s="224"/>
      <c r="B7" s="340" t="s">
        <v>13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1" t="s">
        <v>184</v>
      </c>
      <c r="AO7" s="341"/>
      <c r="AP7" s="341"/>
      <c r="AQ7" s="341"/>
      <c r="AR7" s="341"/>
      <c r="AS7" s="341"/>
      <c r="AT7" s="341"/>
      <c r="AU7" s="341"/>
      <c r="AV7" s="223" t="s">
        <v>270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8"/>
      <c r="BK7" s="342">
        <v>521</v>
      </c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2"/>
    </row>
    <row r="8" spans="1:104" ht="15">
      <c r="A8" s="227"/>
      <c r="B8" s="214" t="s">
        <v>269</v>
      </c>
      <c r="BJ8" s="226"/>
      <c r="BK8" s="333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17" customFormat="1" ht="19.5" customHeight="1">
      <c r="A9" s="225"/>
      <c r="B9" s="326" t="s">
        <v>14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7"/>
      <c r="BK9" s="330">
        <v>0</v>
      </c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2"/>
    </row>
    <row r="10" spans="1:104" s="217" customFormat="1" ht="14.25" customHeight="1">
      <c r="A10" s="222"/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9"/>
      <c r="BK10" s="333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17" customFormat="1" ht="32.25" customHeight="1">
      <c r="A11" s="222"/>
      <c r="B11" s="337" t="s">
        <v>268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8"/>
      <c r="BK11" s="336">
        <v>0</v>
      </c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</row>
    <row r="13" spans="1:104" s="212" customFormat="1" ht="15.75">
      <c r="A13" s="324" t="s">
        <v>349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 t="s">
        <v>355</v>
      </c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</row>
    <row r="14" spans="1:104" s="218" customFormat="1" ht="13.5" customHeight="1">
      <c r="A14" s="290" t="s">
        <v>264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 t="s">
        <v>265</v>
      </c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 t="s">
        <v>266</v>
      </c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</row>
    <row r="15" ht="3" customHeight="1"/>
  </sheetData>
  <sheetProtection/>
  <mergeCells count="16">
    <mergeCell ref="B11:BJ11"/>
    <mergeCell ref="A3:CZ3"/>
    <mergeCell ref="B7:AM7"/>
    <mergeCell ref="AN7:AU7"/>
    <mergeCell ref="F4:CU4"/>
    <mergeCell ref="BK7:CZ8"/>
    <mergeCell ref="A14:AK14"/>
    <mergeCell ref="AL14:BV14"/>
    <mergeCell ref="BW14:CZ14"/>
    <mergeCell ref="F5:CU5"/>
    <mergeCell ref="A13:AK13"/>
    <mergeCell ref="AL13:BV13"/>
    <mergeCell ref="BW13:CZ13"/>
    <mergeCell ref="B9:BJ10"/>
    <mergeCell ref="BK9:CZ10"/>
    <mergeCell ref="BK11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Z27"/>
  <sheetViews>
    <sheetView view="pageBreakPreview" zoomScaleSheetLayoutView="100" zoomScalePageLayoutView="0" workbookViewId="0" topLeftCell="A1">
      <selection activeCell="EI20" sqref="EI20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15.75">
      <c r="A3" s="343" t="s">
        <v>256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343"/>
      <c r="BV3" s="343"/>
      <c r="BW3" s="343"/>
      <c r="BX3" s="343"/>
      <c r="BY3" s="343"/>
      <c r="BZ3" s="343"/>
      <c r="CA3" s="343"/>
      <c r="CB3" s="343"/>
      <c r="CC3" s="343"/>
      <c r="CD3" s="343"/>
      <c r="CE3" s="343"/>
      <c r="CF3" s="343"/>
      <c r="CG3" s="343"/>
      <c r="CH3" s="343"/>
      <c r="CI3" s="343"/>
      <c r="CJ3" s="343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</row>
    <row r="4" spans="1:104" s="212" customFormat="1" ht="15.75">
      <c r="A4" s="286" t="s">
        <v>257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344" t="s">
        <v>184</v>
      </c>
      <c r="CH4" s="344"/>
      <c r="CI4" s="344"/>
      <c r="CJ4" s="344"/>
      <c r="CK4" s="344"/>
      <c r="CL4" s="344"/>
      <c r="CM4" s="344"/>
      <c r="CN4" s="344"/>
      <c r="CO4" s="344"/>
      <c r="CP4" s="344"/>
      <c r="CQ4" s="288" t="s">
        <v>6</v>
      </c>
      <c r="CR4" s="288"/>
      <c r="CS4" s="288"/>
      <c r="CT4" s="288"/>
      <c r="CU4" s="288"/>
      <c r="CV4" s="288"/>
      <c r="CW4" s="288"/>
      <c r="CX4" s="288"/>
      <c r="CY4" s="288"/>
      <c r="CZ4" s="288"/>
    </row>
    <row r="6" spans="6:99" ht="15.75">
      <c r="F6" s="324" t="s">
        <v>348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</row>
    <row r="7" spans="6:99" s="215" customFormat="1" ht="15" customHeight="1">
      <c r="F7" s="290" t="s">
        <v>258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8" s="212" customFormat="1" ht="15.75"/>
    <row r="9" spans="1:104" s="217" customFormat="1" ht="46.5" customHeight="1">
      <c r="A9" s="345" t="s">
        <v>259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7"/>
      <c r="AC9" s="345" t="s">
        <v>260</v>
      </c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7"/>
      <c r="BG9" s="345" t="s">
        <v>7</v>
      </c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7"/>
    </row>
    <row r="10" spans="1:104" s="217" customFormat="1" ht="15">
      <c r="A10" s="348">
        <v>1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>
        <v>2</v>
      </c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>
        <v>3</v>
      </c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</row>
    <row r="11" spans="1:104" ht="15">
      <c r="A11" s="713" t="s">
        <v>363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714"/>
      <c r="AC11" s="350">
        <v>0</v>
      </c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1">
        <v>521</v>
      </c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</row>
    <row r="12" spans="1:104" ht="15">
      <c r="A12" s="349" t="s">
        <v>364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50">
        <v>0</v>
      </c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1">
        <v>518</v>
      </c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</row>
    <row r="13" spans="1:104" ht="15">
      <c r="A13" s="713" t="s">
        <v>365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714"/>
      <c r="AC13" s="350">
        <v>0</v>
      </c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1">
        <v>502</v>
      </c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</row>
    <row r="14" spans="1:104" ht="15">
      <c r="A14" s="349" t="s">
        <v>366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50">
        <v>0</v>
      </c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1">
        <v>503</v>
      </c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</row>
    <row r="15" spans="1:104" ht="15">
      <c r="A15" s="713" t="s">
        <v>367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714"/>
      <c r="AC15" s="350">
        <v>0</v>
      </c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1">
        <v>505</v>
      </c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</row>
    <row r="16" spans="1:104" ht="15">
      <c r="A16" s="349" t="s">
        <v>368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50">
        <v>0</v>
      </c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1">
        <v>505</v>
      </c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</row>
    <row r="17" spans="1:104" ht="15">
      <c r="A17" s="713" t="s">
        <v>369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714"/>
      <c r="AC17" s="350">
        <v>0</v>
      </c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1">
        <v>482</v>
      </c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</row>
    <row r="18" spans="1:104" ht="15">
      <c r="A18" s="349" t="s">
        <v>370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50">
        <v>0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1">
        <v>481</v>
      </c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</row>
    <row r="19" spans="1:104" ht="15">
      <c r="A19" s="713" t="s">
        <v>371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714"/>
      <c r="AC19" s="350">
        <v>0</v>
      </c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1">
        <v>457</v>
      </c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  <c r="CW19" s="351"/>
      <c r="CX19" s="351"/>
      <c r="CY19" s="351"/>
      <c r="CZ19" s="351"/>
    </row>
    <row r="20" spans="1:104" ht="15">
      <c r="A20" s="349" t="s">
        <v>372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50">
        <v>0</v>
      </c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1">
        <v>457</v>
      </c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</row>
    <row r="21" spans="1:104" ht="15">
      <c r="A21" s="713" t="s">
        <v>362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714"/>
      <c r="AC21" s="350">
        <v>0</v>
      </c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1">
        <v>457</v>
      </c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</row>
    <row r="22" spans="1:104" ht="15">
      <c r="A22" s="349" t="s">
        <v>361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50">
        <v>0</v>
      </c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1">
        <v>446</v>
      </c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1"/>
      <c r="CD22" s="351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1"/>
      <c r="CP22" s="351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</row>
    <row r="24" spans="1:104" s="212" customFormat="1" ht="15.75">
      <c r="A24" s="324" t="s">
        <v>351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 t="s">
        <v>356</v>
      </c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</row>
    <row r="25" spans="1:104" s="218" customFormat="1" ht="13.5" customHeight="1">
      <c r="A25" s="290" t="s">
        <v>264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 t="s">
        <v>265</v>
      </c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 t="s">
        <v>266</v>
      </c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</row>
    <row r="26" spans="1:28" ht="1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="220" customFormat="1" ht="15" customHeight="1">
      <c r="F27" s="221" t="s">
        <v>267</v>
      </c>
    </row>
  </sheetData>
  <sheetProtection/>
  <mergeCells count="54">
    <mergeCell ref="A24:AK24"/>
    <mergeCell ref="AL24:BV24"/>
    <mergeCell ref="BW24:CZ24"/>
    <mergeCell ref="A25:AK25"/>
    <mergeCell ref="AL25:BV25"/>
    <mergeCell ref="BW25:CZ25"/>
    <mergeCell ref="A21:AB21"/>
    <mergeCell ref="AC21:BF21"/>
    <mergeCell ref="BG21:CZ21"/>
    <mergeCell ref="A22:AB22"/>
    <mergeCell ref="AC22:BF22"/>
    <mergeCell ref="BG22:CZ22"/>
    <mergeCell ref="A19:AB19"/>
    <mergeCell ref="AC19:BF19"/>
    <mergeCell ref="BG19:CZ19"/>
    <mergeCell ref="A20:AB20"/>
    <mergeCell ref="AC20:BF20"/>
    <mergeCell ref="BG20:CZ20"/>
    <mergeCell ref="A17:AB17"/>
    <mergeCell ref="AC17:BF17"/>
    <mergeCell ref="BG17:CZ17"/>
    <mergeCell ref="A18:AB18"/>
    <mergeCell ref="AC18:BF18"/>
    <mergeCell ref="BG18:CZ18"/>
    <mergeCell ref="A15:AB15"/>
    <mergeCell ref="AC15:BF15"/>
    <mergeCell ref="BG15:CZ15"/>
    <mergeCell ref="A16:AB16"/>
    <mergeCell ref="AC16:BF16"/>
    <mergeCell ref="BG16:CZ16"/>
    <mergeCell ref="A13:AB13"/>
    <mergeCell ref="AC13:BF13"/>
    <mergeCell ref="BG13:CZ13"/>
    <mergeCell ref="A14:AB14"/>
    <mergeCell ref="AC14:BF14"/>
    <mergeCell ref="BG14:CZ14"/>
    <mergeCell ref="A11:AB11"/>
    <mergeCell ref="AC11:BF11"/>
    <mergeCell ref="BG11:CZ11"/>
    <mergeCell ref="A12:AB12"/>
    <mergeCell ref="AC12:BF12"/>
    <mergeCell ref="BG12:CZ12"/>
    <mergeCell ref="A9:AB9"/>
    <mergeCell ref="AC9:BF9"/>
    <mergeCell ref="BG9:CZ9"/>
    <mergeCell ref="A10:AB10"/>
    <mergeCell ref="AC10:BF10"/>
    <mergeCell ref="BG10:CZ10"/>
    <mergeCell ref="A3:CZ3"/>
    <mergeCell ref="A4:CF4"/>
    <mergeCell ref="CG4:CP4"/>
    <mergeCell ref="CQ4:CZ4"/>
    <mergeCell ref="F6:CU6"/>
    <mergeCell ref="F7:CU7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8"/>
  <sheetViews>
    <sheetView view="pageBreakPreview" zoomScaleSheetLayoutView="100" zoomScalePageLayoutView="0" workbookViewId="0" topLeftCell="A1">
      <selection activeCell="BE10" sqref="BE10:CZ11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6" customHeight="1">
      <c r="CZ2" s="213"/>
    </row>
    <row r="3" s="220" customFormat="1" ht="11.25" customHeight="1">
      <c r="CZ3" s="230" t="s">
        <v>281</v>
      </c>
    </row>
    <row r="4" s="212" customFormat="1" ht="15.75"/>
    <row r="5" spans="1:104" s="212" customFormat="1" ht="46.5" customHeight="1">
      <c r="A5" s="339" t="s">
        <v>280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</row>
    <row r="6" spans="6:99" ht="15.75">
      <c r="F6" s="325" t="s">
        <v>348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</row>
    <row r="7" spans="6:99" s="215" customFormat="1" ht="15" customHeight="1">
      <c r="F7" s="290" t="s">
        <v>258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</row>
    <row r="9" spans="1:104" s="229" customFormat="1" ht="31.5" customHeight="1">
      <c r="A9" s="364" t="s">
        <v>142</v>
      </c>
      <c r="B9" s="365"/>
      <c r="C9" s="365"/>
      <c r="D9" s="365"/>
      <c r="E9" s="365"/>
      <c r="F9" s="365"/>
      <c r="G9" s="365"/>
      <c r="H9" s="366" t="s">
        <v>279</v>
      </c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8"/>
      <c r="BE9" s="366" t="s">
        <v>278</v>
      </c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8"/>
    </row>
    <row r="10" spans="1:157" s="217" customFormat="1" ht="31.5" customHeight="1">
      <c r="A10" s="352" t="s">
        <v>261</v>
      </c>
      <c r="B10" s="353"/>
      <c r="C10" s="353"/>
      <c r="D10" s="353"/>
      <c r="E10" s="353"/>
      <c r="F10" s="353"/>
      <c r="G10" s="354"/>
      <c r="H10" s="358"/>
      <c r="I10" s="360" t="s">
        <v>277</v>
      </c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1"/>
      <c r="BE10" s="369">
        <f>MAX('ф.1.1'!BG11:CZ22)</f>
        <v>521</v>
      </c>
      <c r="BF10" s="370"/>
      <c r="BG10" s="370"/>
      <c r="BH10" s="370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0"/>
      <c r="CT10" s="370"/>
      <c r="CU10" s="370"/>
      <c r="CV10" s="370"/>
      <c r="CW10" s="370"/>
      <c r="CX10" s="370"/>
      <c r="CY10" s="370"/>
      <c r="CZ10" s="371"/>
      <c r="DF10" s="376" t="s">
        <v>276</v>
      </c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7"/>
      <c r="EI10" s="377"/>
      <c r="EJ10" s="377"/>
      <c r="EK10" s="377"/>
      <c r="EL10" s="377"/>
      <c r="EM10" s="377"/>
      <c r="EN10" s="377"/>
      <c r="EO10" s="377"/>
      <c r="EP10" s="377"/>
      <c r="EQ10" s="377"/>
      <c r="ER10" s="377"/>
      <c r="ES10" s="377"/>
      <c r="ET10" s="377"/>
      <c r="EU10" s="377"/>
      <c r="EV10" s="377"/>
      <c r="EW10" s="377"/>
      <c r="EX10" s="377"/>
      <c r="EY10" s="377"/>
      <c r="EZ10" s="377"/>
      <c r="FA10" s="378"/>
    </row>
    <row r="11" spans="1:157" s="217" customFormat="1" ht="28.5" customHeight="1">
      <c r="A11" s="355"/>
      <c r="B11" s="356"/>
      <c r="C11" s="356"/>
      <c r="D11" s="356"/>
      <c r="E11" s="356"/>
      <c r="F11" s="356"/>
      <c r="G11" s="357"/>
      <c r="H11" s="359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3"/>
      <c r="BE11" s="372"/>
      <c r="BF11" s="373"/>
      <c r="BG11" s="373"/>
      <c r="BH11" s="373"/>
      <c r="BI11" s="373"/>
      <c r="BJ11" s="373"/>
      <c r="BK11" s="373"/>
      <c r="BL11" s="373"/>
      <c r="BM11" s="373"/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4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5"/>
      <c r="DR11" s="375"/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5"/>
      <c r="ED11" s="375"/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5"/>
      <c r="EP11" s="375"/>
      <c r="EQ11" s="375"/>
      <c r="ER11" s="375"/>
      <c r="ES11" s="375"/>
      <c r="ET11" s="375"/>
      <c r="EU11" s="375"/>
      <c r="EV11" s="375"/>
      <c r="EW11" s="375"/>
      <c r="EX11" s="375"/>
      <c r="EY11" s="375"/>
      <c r="EZ11" s="375"/>
      <c r="FA11" s="375"/>
    </row>
    <row r="12" spans="1:157" s="217" customFormat="1" ht="119.25" customHeight="1">
      <c r="A12" s="352" t="s">
        <v>262</v>
      </c>
      <c r="B12" s="353"/>
      <c r="C12" s="353"/>
      <c r="D12" s="353"/>
      <c r="E12" s="353"/>
      <c r="F12" s="353"/>
      <c r="G12" s="354"/>
      <c r="H12" s="358"/>
      <c r="I12" s="360" t="s">
        <v>275</v>
      </c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1"/>
      <c r="BE12" s="369">
        <v>0</v>
      </c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1"/>
      <c r="DF12" s="376" t="s">
        <v>274</v>
      </c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  <c r="EY12" s="377"/>
      <c r="EZ12" s="377"/>
      <c r="FA12" s="378"/>
    </row>
    <row r="13" spans="1:157" s="217" customFormat="1" ht="15">
      <c r="A13" s="355"/>
      <c r="B13" s="356"/>
      <c r="C13" s="356"/>
      <c r="D13" s="356"/>
      <c r="E13" s="356"/>
      <c r="F13" s="356"/>
      <c r="G13" s="357"/>
      <c r="H13" s="359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372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3"/>
      <c r="CF13" s="373"/>
      <c r="CG13" s="373"/>
      <c r="CH13" s="373"/>
      <c r="CI13" s="373"/>
      <c r="CJ13" s="373"/>
      <c r="CK13" s="373"/>
      <c r="CL13" s="373"/>
      <c r="CM13" s="373"/>
      <c r="CN13" s="373"/>
      <c r="CO13" s="373"/>
      <c r="CP13" s="373"/>
      <c r="CQ13" s="373"/>
      <c r="CR13" s="373"/>
      <c r="CS13" s="373"/>
      <c r="CT13" s="373"/>
      <c r="CU13" s="373"/>
      <c r="CV13" s="373"/>
      <c r="CW13" s="373"/>
      <c r="CX13" s="373"/>
      <c r="CY13" s="373"/>
      <c r="CZ13" s="374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5"/>
      <c r="DR13" s="375"/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5"/>
      <c r="ED13" s="375"/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5"/>
      <c r="EP13" s="375"/>
      <c r="EQ13" s="375"/>
      <c r="ER13" s="375"/>
      <c r="ES13" s="375"/>
      <c r="ET13" s="375"/>
      <c r="EU13" s="375"/>
      <c r="EV13" s="375"/>
      <c r="EW13" s="375"/>
      <c r="EX13" s="375"/>
      <c r="EY13" s="375"/>
      <c r="EZ13" s="375"/>
      <c r="FA13" s="375"/>
    </row>
    <row r="14" spans="1:157" s="217" customFormat="1" ht="105.75" customHeight="1">
      <c r="A14" s="352" t="s">
        <v>263</v>
      </c>
      <c r="B14" s="353"/>
      <c r="C14" s="353"/>
      <c r="D14" s="353"/>
      <c r="E14" s="353"/>
      <c r="F14" s="353"/>
      <c r="G14" s="354"/>
      <c r="H14" s="358"/>
      <c r="I14" s="360" t="s">
        <v>273</v>
      </c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1"/>
      <c r="BE14" s="369">
        <v>0</v>
      </c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1"/>
      <c r="DF14" s="376" t="s">
        <v>272</v>
      </c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  <c r="EY14" s="377"/>
      <c r="EZ14" s="377"/>
      <c r="FA14" s="378"/>
    </row>
    <row r="15" spans="1:157" s="217" customFormat="1" ht="15">
      <c r="A15" s="355"/>
      <c r="B15" s="356"/>
      <c r="C15" s="356"/>
      <c r="D15" s="356"/>
      <c r="E15" s="356"/>
      <c r="F15" s="356"/>
      <c r="G15" s="357"/>
      <c r="H15" s="359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5"/>
      <c r="EH15" s="375"/>
      <c r="EI15" s="375"/>
      <c r="EJ15" s="375"/>
      <c r="EK15" s="375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</row>
    <row r="17" spans="1:104" s="212" customFormat="1" ht="15.75">
      <c r="A17" s="324" t="s">
        <v>349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 t="s">
        <v>350</v>
      </c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1:104" s="218" customFormat="1" ht="13.5" customHeight="1">
      <c r="A18" s="290" t="s">
        <v>264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 t="s">
        <v>265</v>
      </c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 t="s">
        <v>266</v>
      </c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</row>
    <row r="19" ht="3" customHeight="1"/>
  </sheetData>
  <sheetProtection/>
  <mergeCells count="31">
    <mergeCell ref="DF10:FA10"/>
    <mergeCell ref="DF11:FA11"/>
    <mergeCell ref="DF12:FA12"/>
    <mergeCell ref="A10:G11"/>
    <mergeCell ref="H10:H11"/>
    <mergeCell ref="I14:BD15"/>
    <mergeCell ref="BE14:CZ14"/>
    <mergeCell ref="BE15:CZ15"/>
    <mergeCell ref="A17:AK17"/>
    <mergeCell ref="AL17:BV17"/>
    <mergeCell ref="DF15:FA15"/>
    <mergeCell ref="H9:BD9"/>
    <mergeCell ref="BE12:CZ13"/>
    <mergeCell ref="DF13:FA13"/>
    <mergeCell ref="DF14:FA14"/>
    <mergeCell ref="A18:AK18"/>
    <mergeCell ref="AL18:BV18"/>
    <mergeCell ref="BW18:CZ18"/>
    <mergeCell ref="A14:G15"/>
    <mergeCell ref="H14:H15"/>
    <mergeCell ref="BW17:CZ17"/>
    <mergeCell ref="A5:CZ5"/>
    <mergeCell ref="A12:G13"/>
    <mergeCell ref="H12:H13"/>
    <mergeCell ref="I12:BD13"/>
    <mergeCell ref="F6:CU6"/>
    <mergeCell ref="F7:CU7"/>
    <mergeCell ref="A9:G9"/>
    <mergeCell ref="BE9:CZ9"/>
    <mergeCell ref="I10:BD11"/>
    <mergeCell ref="BE10:CZ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R26"/>
  <sheetViews>
    <sheetView zoomScaleSheetLayoutView="100" zoomScalePageLayoutView="0" workbookViewId="0" topLeftCell="A4">
      <selection activeCell="DM10" sqref="DM10:EA10"/>
    </sheetView>
  </sheetViews>
  <sheetFormatPr defaultColWidth="0.875" defaultRowHeight="12.75"/>
  <cols>
    <col min="1" max="132" width="0.875" style="11" customWidth="1"/>
    <col min="133" max="145" width="0" style="11" hidden="1" customWidth="1"/>
    <col min="146" max="146" width="7.375" style="11" hidden="1" customWidth="1"/>
    <col min="147" max="162" width="0" style="11" hidden="1" customWidth="1"/>
    <col min="163" max="163" width="7.875" style="11" hidden="1" customWidth="1"/>
    <col min="164" max="187" width="0" style="11" hidden="1" customWidth="1"/>
    <col min="188" max="16384" width="0.875" style="11" customWidth="1"/>
  </cols>
  <sheetData>
    <row r="1" spans="131:138" ht="9.75" customHeight="1">
      <c r="EA1" s="17"/>
      <c r="EH1" s="2" t="s">
        <v>0</v>
      </c>
    </row>
    <row r="2" ht="8.25" customHeight="1"/>
    <row r="3" spans="1:131" s="5" customFormat="1" ht="31.5" customHeight="1">
      <c r="A3" s="403" t="s">
        <v>255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3"/>
      <c r="BO3" s="403"/>
      <c r="BP3" s="403"/>
      <c r="BQ3" s="403"/>
      <c r="BR3" s="403"/>
      <c r="BS3" s="403"/>
      <c r="BT3" s="403"/>
      <c r="BU3" s="403"/>
      <c r="BV3" s="403"/>
      <c r="BW3" s="403"/>
      <c r="BX3" s="403"/>
      <c r="BY3" s="403"/>
      <c r="BZ3" s="403"/>
      <c r="CA3" s="403"/>
      <c r="CB3" s="403"/>
      <c r="CC3" s="403"/>
      <c r="CD3" s="403"/>
      <c r="CE3" s="403"/>
      <c r="CF3" s="403"/>
      <c r="CG3" s="403"/>
      <c r="CH3" s="403"/>
      <c r="CI3" s="403"/>
      <c r="CJ3" s="403"/>
      <c r="CK3" s="403"/>
      <c r="CL3" s="403"/>
      <c r="CM3" s="403"/>
      <c r="CN3" s="403"/>
      <c r="CO3" s="403"/>
      <c r="CP3" s="403"/>
      <c r="CQ3" s="403"/>
      <c r="CR3" s="403"/>
      <c r="CS3" s="403"/>
      <c r="CT3" s="403"/>
      <c r="CU3" s="403"/>
      <c r="CV3" s="403"/>
      <c r="CW3" s="403"/>
      <c r="CX3" s="403"/>
      <c r="CY3" s="403"/>
      <c r="CZ3" s="403"/>
      <c r="DA3" s="403"/>
      <c r="DB3" s="403"/>
      <c r="DC3" s="403"/>
      <c r="DD3" s="403"/>
      <c r="DE3" s="403"/>
      <c r="DF3" s="403"/>
      <c r="DG3" s="403"/>
      <c r="DH3" s="403"/>
      <c r="DI3" s="403"/>
      <c r="DJ3" s="403"/>
      <c r="DK3" s="403"/>
      <c r="DL3" s="403"/>
      <c r="DM3" s="403"/>
      <c r="DN3" s="403"/>
      <c r="DO3" s="403"/>
      <c r="DP3" s="403"/>
      <c r="DQ3" s="403"/>
      <c r="DR3" s="403"/>
      <c r="DS3" s="403"/>
      <c r="DT3" s="403"/>
      <c r="DU3" s="403"/>
      <c r="DV3" s="403"/>
      <c r="DW3" s="403"/>
      <c r="DX3" s="403"/>
      <c r="DY3" s="403"/>
      <c r="DZ3" s="403"/>
      <c r="EA3" s="403"/>
    </row>
    <row r="4" spans="1:98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380" t="s">
        <v>348</v>
      </c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Q5" s="381" t="s">
        <v>12</v>
      </c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12"/>
      <c r="CM5" s="12"/>
      <c r="CN5" s="12"/>
      <c r="CO5" s="12"/>
      <c r="CP5" s="12"/>
      <c r="CQ5" s="12"/>
      <c r="CR5" s="12"/>
      <c r="CS5" s="12"/>
      <c r="CT5" s="12"/>
    </row>
    <row r="6" s="3" customFormat="1" ht="13.5" customHeight="1">
      <c r="EA6" s="7"/>
    </row>
    <row r="7" spans="1:131" s="3" customFormat="1" ht="50.25" customHeight="1">
      <c r="A7" s="404" t="s">
        <v>192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6"/>
      <c r="AB7" s="404" t="s">
        <v>191</v>
      </c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6"/>
      <c r="BF7" s="396" t="s">
        <v>190</v>
      </c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7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396"/>
      <c r="EA7" s="397"/>
    </row>
    <row r="8" spans="1:165" s="3" customFormat="1" ht="15" customHeight="1">
      <c r="A8" s="13"/>
      <c r="B8" s="385" t="s">
        <v>15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6"/>
      <c r="AB8" s="147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6"/>
      <c r="BF8" s="147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6"/>
      <c r="CI8" s="148"/>
      <c r="CJ8" s="149"/>
      <c r="CK8" s="392" t="s">
        <v>186</v>
      </c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149"/>
      <c r="CW8" s="150"/>
      <c r="CX8" s="148"/>
      <c r="CY8" s="149"/>
      <c r="CZ8" s="392" t="s">
        <v>185</v>
      </c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149"/>
      <c r="DL8" s="150"/>
      <c r="DM8" s="148"/>
      <c r="DN8" s="149"/>
      <c r="DO8" s="392" t="s">
        <v>184</v>
      </c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149"/>
      <c r="EA8" s="150"/>
      <c r="ED8" s="2"/>
      <c r="EE8" s="2" t="s">
        <v>189</v>
      </c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s="3" customFormat="1" ht="15.75">
      <c r="A9" s="100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8"/>
      <c r="AB9" s="151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8"/>
      <c r="BF9" s="151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8"/>
      <c r="CI9" s="152"/>
      <c r="CJ9" s="153"/>
      <c r="CK9" s="153"/>
      <c r="CL9" s="154"/>
      <c r="CM9" s="154"/>
      <c r="CN9" s="154"/>
      <c r="CO9" s="154"/>
      <c r="CP9" s="155" t="s">
        <v>183</v>
      </c>
      <c r="CQ9" s="153"/>
      <c r="CR9" s="153"/>
      <c r="CS9" s="153"/>
      <c r="CT9" s="153"/>
      <c r="CU9" s="153"/>
      <c r="CV9" s="153"/>
      <c r="CW9" s="156"/>
      <c r="CX9" s="152"/>
      <c r="CY9" s="153"/>
      <c r="CZ9" s="153"/>
      <c r="DA9" s="154"/>
      <c r="DB9" s="154"/>
      <c r="DC9" s="154"/>
      <c r="DD9" s="154"/>
      <c r="DE9" s="155" t="s">
        <v>183</v>
      </c>
      <c r="DF9" s="153"/>
      <c r="DG9" s="153"/>
      <c r="DH9" s="153"/>
      <c r="DI9" s="153"/>
      <c r="DJ9" s="153"/>
      <c r="DK9" s="153"/>
      <c r="DL9" s="156"/>
      <c r="DM9" s="152"/>
      <c r="DN9" s="153"/>
      <c r="DO9" s="153"/>
      <c r="DP9" s="154"/>
      <c r="DQ9" s="154"/>
      <c r="DR9" s="154"/>
      <c r="DS9" s="154"/>
      <c r="DT9" s="155" t="s">
        <v>183</v>
      </c>
      <c r="DU9" s="153"/>
      <c r="DV9" s="153"/>
      <c r="DW9" s="153"/>
      <c r="DX9" s="153"/>
      <c r="DY9" s="153"/>
      <c r="DZ9" s="153"/>
      <c r="EA9" s="156"/>
      <c r="ED9" s="2"/>
      <c r="EE9" s="2"/>
      <c r="EF9" s="2" t="s">
        <v>188</v>
      </c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s="3" customFormat="1" ht="45" customHeight="1">
      <c r="A10" s="14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151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8"/>
      <c r="BF10" s="151"/>
      <c r="BG10" s="387"/>
      <c r="BH10" s="387"/>
      <c r="BI10" s="387"/>
      <c r="BJ10" s="387"/>
      <c r="BK10" s="387"/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8"/>
      <c r="CI10" s="398">
        <v>0.645</v>
      </c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400"/>
      <c r="CX10" s="398">
        <f>CI10*(1-1.5%)</f>
        <v>0.635325</v>
      </c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400"/>
      <c r="DM10" s="398">
        <f>CX10*(1-1.5%)</f>
        <v>0.625795125</v>
      </c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400"/>
      <c r="ED10" s="2" t="s">
        <v>187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31" s="3" customFormat="1" ht="15" customHeight="1">
      <c r="A11" s="13"/>
      <c r="B11" s="385" t="s">
        <v>230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6"/>
      <c r="AB11" s="147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6"/>
      <c r="BF11" s="147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6"/>
      <c r="CI11" s="148"/>
      <c r="CJ11" s="149"/>
      <c r="CK11" s="392" t="s">
        <v>186</v>
      </c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149"/>
      <c r="CW11" s="150"/>
      <c r="CX11" s="148"/>
      <c r="CY11" s="149"/>
      <c r="CZ11" s="392" t="s">
        <v>185</v>
      </c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149"/>
      <c r="DL11" s="150"/>
      <c r="DM11" s="148"/>
      <c r="DN11" s="149"/>
      <c r="DO11" s="392" t="s">
        <v>184</v>
      </c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149"/>
      <c r="EA11" s="150"/>
    </row>
    <row r="12" spans="1:131" s="3" customFormat="1" ht="15">
      <c r="A12" s="100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151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8"/>
      <c r="BF12" s="151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8"/>
      <c r="CI12" s="152"/>
      <c r="CJ12" s="153"/>
      <c r="CK12" s="153"/>
      <c r="CL12" s="154"/>
      <c r="CM12" s="154"/>
      <c r="CN12" s="154"/>
      <c r="CO12" s="154"/>
      <c r="CP12" s="155" t="s">
        <v>183</v>
      </c>
      <c r="CQ12" s="153"/>
      <c r="CR12" s="153"/>
      <c r="CS12" s="153"/>
      <c r="CT12" s="153"/>
      <c r="CU12" s="153"/>
      <c r="CV12" s="153"/>
      <c r="CW12" s="156"/>
      <c r="CX12" s="152"/>
      <c r="CY12" s="153"/>
      <c r="CZ12" s="153"/>
      <c r="DA12" s="154"/>
      <c r="DB12" s="154"/>
      <c r="DC12" s="154"/>
      <c r="DD12" s="154"/>
      <c r="DE12" s="155" t="s">
        <v>183</v>
      </c>
      <c r="DF12" s="153"/>
      <c r="DG12" s="153"/>
      <c r="DH12" s="153"/>
      <c r="DI12" s="153"/>
      <c r="DJ12" s="153"/>
      <c r="DK12" s="153"/>
      <c r="DL12" s="156"/>
      <c r="DM12" s="152"/>
      <c r="DN12" s="153"/>
      <c r="DO12" s="153"/>
      <c r="DP12" s="154"/>
      <c r="DQ12" s="154"/>
      <c r="DR12" s="154"/>
      <c r="DS12" s="154"/>
      <c r="DT12" s="155" t="s">
        <v>183</v>
      </c>
      <c r="DU12" s="153"/>
      <c r="DV12" s="153"/>
      <c r="DW12" s="153"/>
      <c r="DX12" s="153"/>
      <c r="DY12" s="153"/>
      <c r="DZ12" s="153"/>
      <c r="EA12" s="156"/>
    </row>
    <row r="13" spans="1:131" s="3" customFormat="1" ht="54" customHeight="1">
      <c r="A13" s="14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151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8"/>
      <c r="BF13" s="151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8"/>
      <c r="CI13" s="393">
        <v>1</v>
      </c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5"/>
      <c r="CX13" s="393">
        <f>CI13</f>
        <v>1</v>
      </c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5"/>
      <c r="DM13" s="393">
        <f>CX13</f>
        <v>1</v>
      </c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5"/>
    </row>
    <row r="14" spans="1:131" s="3" customFormat="1" ht="15" customHeight="1">
      <c r="A14" s="13"/>
      <c r="B14" s="385" t="s">
        <v>231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6"/>
      <c r="AB14" s="147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6"/>
      <c r="BF14" s="147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6"/>
      <c r="CI14" s="148"/>
      <c r="CJ14" s="149"/>
      <c r="CK14" s="392" t="s">
        <v>186</v>
      </c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149"/>
      <c r="CW14" s="150"/>
      <c r="CX14" s="148"/>
      <c r="CY14" s="149"/>
      <c r="CZ14" s="392" t="s">
        <v>185</v>
      </c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149"/>
      <c r="DL14" s="150"/>
      <c r="DM14" s="148"/>
      <c r="DN14" s="149"/>
      <c r="DO14" s="392" t="s">
        <v>184</v>
      </c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149"/>
      <c r="EA14" s="150"/>
    </row>
    <row r="15" spans="1:131" s="3" customFormat="1" ht="15">
      <c r="A15" s="100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8"/>
      <c r="AB15" s="151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8"/>
      <c r="BF15" s="151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7"/>
      <c r="CG15" s="387"/>
      <c r="CH15" s="388"/>
      <c r="CI15" s="152"/>
      <c r="CJ15" s="153"/>
      <c r="CK15" s="153"/>
      <c r="CL15" s="154"/>
      <c r="CM15" s="154"/>
      <c r="CN15" s="154"/>
      <c r="CO15" s="154"/>
      <c r="CP15" s="155" t="s">
        <v>183</v>
      </c>
      <c r="CQ15" s="153"/>
      <c r="CR15" s="153"/>
      <c r="CS15" s="153"/>
      <c r="CT15" s="153"/>
      <c r="CU15" s="153"/>
      <c r="CV15" s="153"/>
      <c r="CW15" s="156"/>
      <c r="CX15" s="152"/>
      <c r="CY15" s="153"/>
      <c r="CZ15" s="153"/>
      <c r="DA15" s="154"/>
      <c r="DB15" s="154"/>
      <c r="DC15" s="154"/>
      <c r="DD15" s="154"/>
      <c r="DE15" s="155" t="s">
        <v>183</v>
      </c>
      <c r="DF15" s="153"/>
      <c r="DG15" s="153"/>
      <c r="DH15" s="153"/>
      <c r="DI15" s="153"/>
      <c r="DJ15" s="153"/>
      <c r="DK15" s="153"/>
      <c r="DL15" s="156"/>
      <c r="DM15" s="152"/>
      <c r="DN15" s="153"/>
      <c r="DO15" s="153"/>
      <c r="DP15" s="154"/>
      <c r="DQ15" s="154"/>
      <c r="DR15" s="154"/>
      <c r="DS15" s="154"/>
      <c r="DT15" s="155" t="s">
        <v>183</v>
      </c>
      <c r="DU15" s="153"/>
      <c r="DV15" s="153"/>
      <c r="DW15" s="153"/>
      <c r="DX15" s="153"/>
      <c r="DY15" s="153"/>
      <c r="DZ15" s="153"/>
      <c r="EA15" s="156"/>
    </row>
    <row r="16" spans="1:175" s="3" customFormat="1" ht="64.5" customHeight="1">
      <c r="A16" s="100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8"/>
      <c r="AB16" s="151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8"/>
      <c r="BF16" s="151"/>
      <c r="BG16" s="387"/>
      <c r="BH16" s="387"/>
      <c r="BI16" s="387"/>
      <c r="BJ16" s="387"/>
      <c r="BK16" s="387"/>
      <c r="BL16" s="387"/>
      <c r="BM16" s="387"/>
      <c r="BN16" s="387"/>
      <c r="BO16" s="387"/>
      <c r="BP16" s="387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  <c r="CF16" s="387"/>
      <c r="CG16" s="387"/>
      <c r="CH16" s="388"/>
      <c r="CI16" s="382">
        <v>0.9803</v>
      </c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4"/>
      <c r="CX16" s="382">
        <v>0.9803</v>
      </c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4"/>
      <c r="DM16" s="382">
        <v>0.9803</v>
      </c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4"/>
      <c r="EE16" s="390" t="s">
        <v>182</v>
      </c>
      <c r="EF16" s="391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1"/>
      <c r="EW16" s="391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  <c r="FL16" s="391"/>
      <c r="FM16" s="391"/>
      <c r="FN16" s="391"/>
      <c r="FO16" s="391"/>
      <c r="FP16" s="391"/>
      <c r="FQ16" s="391"/>
      <c r="FR16" s="391"/>
      <c r="FS16" s="391"/>
    </row>
    <row r="17" spans="1:131" s="1" customFormat="1" ht="26.25" customHeight="1">
      <c r="A17" s="99"/>
      <c r="B17" s="389" t="s">
        <v>181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89"/>
      <c r="DH17" s="389"/>
      <c r="DI17" s="389"/>
      <c r="DJ17" s="389"/>
      <c r="DK17" s="389"/>
      <c r="DL17" s="389"/>
      <c r="DM17" s="389"/>
      <c r="DN17" s="389"/>
      <c r="DO17" s="389"/>
      <c r="DP17" s="389"/>
      <c r="DQ17" s="389"/>
      <c r="DR17" s="389"/>
      <c r="DS17" s="389"/>
      <c r="DT17" s="389"/>
      <c r="DU17" s="389"/>
      <c r="DV17" s="389"/>
      <c r="DW17" s="389"/>
      <c r="DX17" s="389"/>
      <c r="DY17" s="389"/>
      <c r="DZ17" s="389"/>
      <c r="EA17" s="98"/>
    </row>
    <row r="18" s="3" customFormat="1" ht="43.5" customHeight="1"/>
    <row r="19" spans="12:120" s="3" customFormat="1" ht="13.5" customHeight="1">
      <c r="L19" s="380" t="s">
        <v>349</v>
      </c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X19" s="380" t="s">
        <v>350</v>
      </c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4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</row>
    <row r="20" spans="12:120" s="3" customFormat="1" ht="13.5" customHeight="1">
      <c r="L20" s="381" t="s">
        <v>8</v>
      </c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10"/>
      <c r="BX20" s="381" t="s">
        <v>9</v>
      </c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10"/>
      <c r="CU20" s="381" t="s">
        <v>10</v>
      </c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81"/>
      <c r="DH20" s="381"/>
      <c r="DI20" s="381"/>
      <c r="DJ20" s="381"/>
      <c r="DK20" s="381"/>
      <c r="DL20" s="381"/>
      <c r="DM20" s="381"/>
      <c r="DN20" s="381"/>
      <c r="DO20" s="381"/>
      <c r="DP20" s="381"/>
    </row>
    <row r="21" s="3" customFormat="1" ht="15"/>
    <row r="22" spans="146:200" s="3" customFormat="1" ht="15">
      <c r="EP22" s="96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</row>
    <row r="23" spans="146:200" s="1" customFormat="1" ht="14.25"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198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5"/>
      <c r="FZ23" s="95"/>
      <c r="GA23" s="95"/>
      <c r="GB23" s="95"/>
      <c r="GC23" s="95"/>
      <c r="GD23" s="95"/>
      <c r="GE23" s="95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119"/>
      <c r="GR23" s="119"/>
    </row>
    <row r="24" spans="1:200" s="3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94"/>
      <c r="FZ24" s="94"/>
      <c r="GA24" s="94"/>
      <c r="GB24" s="94"/>
      <c r="GC24" s="94"/>
      <c r="GD24" s="94"/>
      <c r="GE24" s="9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171"/>
      <c r="GR24" s="171"/>
    </row>
    <row r="25" spans="6:200" s="3" customFormat="1" ht="16.5" customHeight="1">
      <c r="F25" s="93" t="s">
        <v>180</v>
      </c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</row>
    <row r="26" spans="146:177" ht="15">
      <c r="EP26" s="92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</row>
  </sheetData>
  <sheetProtection/>
  <mergeCells count="42">
    <mergeCell ref="CI7:EA7"/>
    <mergeCell ref="CK8:CU8"/>
    <mergeCell ref="CZ8:DJ8"/>
    <mergeCell ref="DO8:DY8"/>
    <mergeCell ref="CI10:CW10"/>
    <mergeCell ref="A3:EA3"/>
    <mergeCell ref="AQ4:CK4"/>
    <mergeCell ref="AQ5:CK5"/>
    <mergeCell ref="A7:AA7"/>
    <mergeCell ref="AB7:BE7"/>
    <mergeCell ref="BF7:CH7"/>
    <mergeCell ref="CX10:DL10"/>
    <mergeCell ref="DM10:EA10"/>
    <mergeCell ref="DM13:EA13"/>
    <mergeCell ref="B11:AA13"/>
    <mergeCell ref="AC11:BE13"/>
    <mergeCell ref="BG11:CH13"/>
    <mergeCell ref="CK11:CU11"/>
    <mergeCell ref="B8:AA10"/>
    <mergeCell ref="AC8:BE10"/>
    <mergeCell ref="BG8:CH10"/>
    <mergeCell ref="EE16:FS16"/>
    <mergeCell ref="BG14:CH16"/>
    <mergeCell ref="CK14:CU14"/>
    <mergeCell ref="CZ11:DJ11"/>
    <mergeCell ref="DO11:DY11"/>
    <mergeCell ref="CI13:CW13"/>
    <mergeCell ref="CX13:DL13"/>
    <mergeCell ref="CZ14:DJ14"/>
    <mergeCell ref="DO14:DY14"/>
    <mergeCell ref="CI16:CW16"/>
    <mergeCell ref="CX16:DL16"/>
    <mergeCell ref="DM16:EA16"/>
    <mergeCell ref="B14:AA16"/>
    <mergeCell ref="AC14:BE16"/>
    <mergeCell ref="B17:DZ17"/>
    <mergeCell ref="L19:BV19"/>
    <mergeCell ref="BX19:CS19"/>
    <mergeCell ref="CU19:DP19"/>
    <mergeCell ref="L20:BV20"/>
    <mergeCell ref="BX20:CS20"/>
    <mergeCell ref="CU20:DP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R59"/>
  <sheetViews>
    <sheetView view="pageBreakPreview" zoomScaleSheetLayoutView="100" zoomScalePageLayoutView="0" workbookViewId="0" topLeftCell="A25">
      <selection activeCell="K15" sqref="K15:CT15"/>
    </sheetView>
  </sheetViews>
  <sheetFormatPr defaultColWidth="0.875" defaultRowHeight="12.75"/>
  <cols>
    <col min="1" max="108" width="0.875" style="35" customWidth="1"/>
    <col min="109" max="109" width="2.00390625" style="35" bestFit="1" customWidth="1"/>
    <col min="110" max="113" width="0" style="35" hidden="1" customWidth="1"/>
    <col min="114" max="114" width="6.125" style="164" hidden="1" customWidth="1"/>
    <col min="115" max="145" width="0" style="35" hidden="1" customWidth="1"/>
    <col min="146" max="16384" width="0.875" style="35" customWidth="1"/>
  </cols>
  <sheetData>
    <row r="1" spans="59:114" s="119" customFormat="1" ht="12" customHeight="1">
      <c r="BG1" s="119" t="s">
        <v>35</v>
      </c>
      <c r="DJ1" s="159" t="s">
        <v>0</v>
      </c>
    </row>
    <row r="2" spans="59:114" s="119" customFormat="1" ht="15" thickBot="1">
      <c r="BG2" s="119" t="s">
        <v>1</v>
      </c>
      <c r="DJ2" s="160" t="s">
        <v>119</v>
      </c>
    </row>
    <row r="3" spans="59:148" s="119" customFormat="1" ht="15" thickTop="1">
      <c r="BG3" s="119" t="s">
        <v>2</v>
      </c>
      <c r="DJ3" s="161" t="s">
        <v>108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4"/>
      <c r="EO3" s="124"/>
      <c r="EP3" s="124"/>
      <c r="EQ3" s="124"/>
      <c r="ER3" s="125"/>
    </row>
    <row r="4" spans="59:148" s="157" customFormat="1" ht="14.25">
      <c r="BG4" s="119" t="s">
        <v>3</v>
      </c>
      <c r="DJ4" s="162" t="s">
        <v>109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9"/>
    </row>
    <row r="5" spans="59:148" s="157" customFormat="1" ht="15">
      <c r="BG5" s="119" t="s">
        <v>4</v>
      </c>
      <c r="DJ5" s="162" t="s">
        <v>232</v>
      </c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9"/>
    </row>
    <row r="6" spans="59:148" s="157" customFormat="1" ht="14.25">
      <c r="BG6" s="119" t="s">
        <v>5</v>
      </c>
      <c r="DJ6" s="162" t="s">
        <v>111</v>
      </c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9"/>
    </row>
    <row r="7" spans="114:148" s="157" customFormat="1" ht="15" customHeight="1">
      <c r="DJ7" s="162" t="s">
        <v>233</v>
      </c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9"/>
    </row>
    <row r="8" spans="1:148" s="158" customFormat="1" ht="15.75">
      <c r="A8" s="500" t="s">
        <v>116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J8" s="162" t="s">
        <v>113</v>
      </c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9"/>
    </row>
    <row r="9" spans="1:148" s="158" customFormat="1" ht="15" customHeight="1" thickBot="1">
      <c r="A9" s="500" t="s">
        <v>117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J9" s="163" t="s">
        <v>234</v>
      </c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7"/>
    </row>
    <row r="10" spans="1:148" s="158" customFormat="1" ht="15" customHeight="1" thickTop="1">
      <c r="A10" s="500" t="s">
        <v>118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J10" s="161" t="s">
        <v>115</v>
      </c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4"/>
      <c r="EO10" s="124"/>
      <c r="EP10" s="124"/>
      <c r="EQ10" s="124"/>
      <c r="ER10" s="125"/>
    </row>
    <row r="11" spans="114:148" ht="8.25" customHeight="1">
      <c r="DJ11" s="162" t="s">
        <v>109</v>
      </c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</row>
    <row r="12" spans="108:148" ht="15">
      <c r="DD12" s="114"/>
      <c r="DJ12" s="162" t="s">
        <v>234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9"/>
    </row>
    <row r="13" spans="114:148" ht="12" customHeight="1">
      <c r="DJ13" s="162" t="s">
        <v>111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</row>
    <row r="14" spans="1:148" ht="18.75">
      <c r="A14" s="500" t="s">
        <v>36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J14" s="162" t="s">
        <v>233</v>
      </c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</row>
    <row r="15" spans="11:148" ht="16.5" customHeight="1">
      <c r="K15" s="289" t="str">
        <f>'Ф.1.5'!AQ4</f>
        <v>ООО "Долина-Центр-С"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DJ15" s="162" t="s">
        <v>113</v>
      </c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</row>
    <row r="16" spans="11:148" s="36" customFormat="1" ht="13.5" customHeight="1" thickBot="1">
      <c r="K16" s="421" t="s">
        <v>37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07" t="s">
        <v>359</v>
      </c>
      <c r="CV16" s="407"/>
      <c r="CW16" s="407"/>
      <c r="CX16" s="407"/>
      <c r="CY16" s="407"/>
      <c r="CZ16" s="407"/>
      <c r="DA16" s="407"/>
      <c r="DB16" s="407"/>
      <c r="DC16" s="407"/>
      <c r="DJ16" s="163" t="s">
        <v>235</v>
      </c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</row>
    <row r="17" ht="3.75" customHeight="1" thickTop="1">
      <c r="DJ17" s="160"/>
    </row>
    <row r="18" spans="1:114" s="133" customFormat="1" ht="15">
      <c r="A18" s="488" t="s">
        <v>38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90"/>
      <c r="AT18" s="494" t="s">
        <v>21</v>
      </c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6"/>
      <c r="BR18" s="488" t="s">
        <v>39</v>
      </c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90"/>
      <c r="CE18" s="488" t="s">
        <v>40</v>
      </c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90"/>
      <c r="CR18" s="488" t="s">
        <v>41</v>
      </c>
      <c r="CS18" s="489"/>
      <c r="CT18" s="489"/>
      <c r="CU18" s="489"/>
      <c r="CV18" s="489"/>
      <c r="CW18" s="489"/>
      <c r="CX18" s="489"/>
      <c r="CY18" s="489"/>
      <c r="CZ18" s="489"/>
      <c r="DA18" s="489"/>
      <c r="DB18" s="489"/>
      <c r="DC18" s="489"/>
      <c r="DD18" s="490"/>
      <c r="DJ18" s="160"/>
    </row>
    <row r="19" spans="1:114" s="133" customFormat="1" ht="45.75" customHeight="1">
      <c r="A19" s="491"/>
      <c r="B19" s="492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3"/>
      <c r="AT19" s="494" t="s">
        <v>42</v>
      </c>
      <c r="AU19" s="495"/>
      <c r="AV19" s="495"/>
      <c r="AW19" s="495"/>
      <c r="AX19" s="495"/>
      <c r="AY19" s="495"/>
      <c r="AZ19" s="495"/>
      <c r="BA19" s="495"/>
      <c r="BB19" s="495"/>
      <c r="BC19" s="495"/>
      <c r="BD19" s="495"/>
      <c r="BE19" s="496"/>
      <c r="BF19" s="494" t="s">
        <v>43</v>
      </c>
      <c r="BG19" s="495"/>
      <c r="BH19" s="495"/>
      <c r="BI19" s="495"/>
      <c r="BJ19" s="495"/>
      <c r="BK19" s="495"/>
      <c r="BL19" s="495"/>
      <c r="BM19" s="495"/>
      <c r="BN19" s="495"/>
      <c r="BO19" s="495"/>
      <c r="BP19" s="495"/>
      <c r="BQ19" s="496"/>
      <c r="BR19" s="491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3"/>
      <c r="CE19" s="491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3"/>
      <c r="CR19" s="491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3"/>
      <c r="DJ19" s="160"/>
    </row>
    <row r="20" spans="1:114" s="138" customFormat="1" ht="18.75">
      <c r="A20" s="485">
        <v>1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7"/>
      <c r="AT20" s="485">
        <v>2</v>
      </c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7"/>
      <c r="BF20" s="485">
        <v>3</v>
      </c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7"/>
      <c r="BR20" s="485">
        <v>4</v>
      </c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7"/>
      <c r="CE20" s="485">
        <v>5</v>
      </c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7"/>
      <c r="CR20" s="485">
        <v>6</v>
      </c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7"/>
      <c r="DJ20" s="164"/>
    </row>
    <row r="21" spans="1:114" ht="72.75" customHeight="1">
      <c r="A21" s="139"/>
      <c r="B21" s="426" t="s">
        <v>44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7"/>
      <c r="AT21" s="408" t="s">
        <v>29</v>
      </c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10"/>
      <c r="BF21" s="408" t="s">
        <v>29</v>
      </c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10"/>
      <c r="BR21" s="408" t="s">
        <v>29</v>
      </c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10"/>
      <c r="CE21" s="408" t="s">
        <v>29</v>
      </c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10"/>
      <c r="CR21" s="497">
        <v>3</v>
      </c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9"/>
      <c r="DJ21" s="165">
        <v>1</v>
      </c>
    </row>
    <row r="22" spans="1:108" ht="18.75">
      <c r="A22" s="139"/>
      <c r="B22" s="426" t="s">
        <v>45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7"/>
      <c r="AT22" s="408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10"/>
      <c r="BF22" s="408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10"/>
      <c r="BR22" s="408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10"/>
      <c r="CE22" s="408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10"/>
      <c r="CR22" s="408"/>
      <c r="CS22" s="409"/>
      <c r="CT22" s="409"/>
      <c r="CU22" s="409"/>
      <c r="CV22" s="409"/>
      <c r="CW22" s="409"/>
      <c r="CX22" s="409"/>
      <c r="CY22" s="409"/>
      <c r="CZ22" s="409"/>
      <c r="DA22" s="409"/>
      <c r="DB22" s="409"/>
      <c r="DC22" s="409"/>
      <c r="DD22" s="410"/>
    </row>
    <row r="23" spans="1:114" s="142" customFormat="1" ht="18.75">
      <c r="A23" s="140"/>
      <c r="B23" s="436" t="s">
        <v>46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7"/>
      <c r="AT23" s="415">
        <v>33</v>
      </c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8"/>
      <c r="BF23" s="415">
        <v>33</v>
      </c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/>
      <c r="BR23" s="479">
        <f>IF(AT23=0,0,AT23/BF23*100)</f>
        <v>100</v>
      </c>
      <c r="BS23" s="480"/>
      <c r="BT23" s="480"/>
      <c r="BU23" s="480"/>
      <c r="BV23" s="480"/>
      <c r="BW23" s="480"/>
      <c r="BX23" s="480"/>
      <c r="BY23" s="480"/>
      <c r="BZ23" s="480"/>
      <c r="CA23" s="480"/>
      <c r="CB23" s="480"/>
      <c r="CC23" s="480"/>
      <c r="CD23" s="481"/>
      <c r="CE23" s="415" t="s">
        <v>47</v>
      </c>
      <c r="CF23" s="447"/>
      <c r="CG23" s="447"/>
      <c r="CH23" s="447"/>
      <c r="CI23" s="447"/>
      <c r="CJ23" s="447"/>
      <c r="CK23" s="447"/>
      <c r="CL23" s="447"/>
      <c r="CM23" s="447"/>
      <c r="CN23" s="447"/>
      <c r="CO23" s="447"/>
      <c r="CP23" s="447"/>
      <c r="CQ23" s="448"/>
      <c r="CR23" s="415">
        <v>3</v>
      </c>
      <c r="CS23" s="447"/>
      <c r="CT23" s="447"/>
      <c r="CU23" s="447"/>
      <c r="CV23" s="447"/>
      <c r="CW23" s="447"/>
      <c r="CX23" s="447"/>
      <c r="CY23" s="447"/>
      <c r="CZ23" s="447"/>
      <c r="DA23" s="447"/>
      <c r="DB23" s="447"/>
      <c r="DC23" s="447"/>
      <c r="DD23" s="448"/>
      <c r="DJ23" s="164"/>
    </row>
    <row r="24" spans="1:108" ht="57.75" customHeight="1">
      <c r="A24" s="144"/>
      <c r="B24" s="434" t="s">
        <v>48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5"/>
      <c r="AT24" s="457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58"/>
      <c r="BF24" s="457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58"/>
      <c r="BR24" s="482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4"/>
      <c r="CE24" s="457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58"/>
      <c r="CR24" s="457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58"/>
    </row>
    <row r="25" spans="1:114" s="142" customFormat="1" ht="18.75">
      <c r="A25" s="140"/>
      <c r="B25" s="436" t="s">
        <v>49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7"/>
      <c r="AT25" s="478">
        <v>4</v>
      </c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8"/>
      <c r="BF25" s="478">
        <v>4</v>
      </c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8"/>
      <c r="BR25" s="479">
        <f>IF(AT25=0,0,AT25/BF25*100)</f>
        <v>100</v>
      </c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1"/>
      <c r="CE25" s="415" t="s">
        <v>47</v>
      </c>
      <c r="CF25" s="447"/>
      <c r="CG25" s="447"/>
      <c r="CH25" s="447"/>
      <c r="CI25" s="447"/>
      <c r="CJ25" s="447"/>
      <c r="CK25" s="447"/>
      <c r="CL25" s="447"/>
      <c r="CM25" s="447"/>
      <c r="CN25" s="447"/>
      <c r="CO25" s="447"/>
      <c r="CP25" s="447"/>
      <c r="CQ25" s="448"/>
      <c r="CR25" s="415">
        <v>3</v>
      </c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7"/>
      <c r="DJ25" s="165"/>
    </row>
    <row r="26" spans="1:108" ht="71.25" customHeight="1">
      <c r="A26" s="144"/>
      <c r="B26" s="434" t="s">
        <v>50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5"/>
      <c r="AT26" s="457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58"/>
      <c r="BF26" s="457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58"/>
      <c r="BR26" s="482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4"/>
      <c r="CE26" s="457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58"/>
      <c r="CR26" s="418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20"/>
    </row>
    <row r="27" spans="1:108" ht="18.75">
      <c r="A27" s="139"/>
      <c r="B27" s="426" t="s">
        <v>51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7"/>
      <c r="AT27" s="408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10"/>
      <c r="BF27" s="408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10"/>
      <c r="BR27" s="408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10"/>
      <c r="CE27" s="408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10"/>
      <c r="CR27" s="408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10"/>
    </row>
    <row r="28" spans="1:108" ht="42.75" customHeight="1">
      <c r="A28" s="139"/>
      <c r="B28" s="426" t="s">
        <v>52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7"/>
      <c r="AT28" s="438">
        <v>0</v>
      </c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7"/>
      <c r="BF28" s="438">
        <v>0</v>
      </c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7"/>
      <c r="BR28" s="408" t="s">
        <v>29</v>
      </c>
      <c r="BS28" s="409"/>
      <c r="BT28" s="409"/>
      <c r="BU28" s="409"/>
      <c r="BV28" s="409"/>
      <c r="BW28" s="409"/>
      <c r="BX28" s="409"/>
      <c r="BY28" s="409"/>
      <c r="BZ28" s="409"/>
      <c r="CA28" s="409"/>
      <c r="CB28" s="409"/>
      <c r="CC28" s="409"/>
      <c r="CD28" s="410"/>
      <c r="CE28" s="408" t="s">
        <v>29</v>
      </c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10"/>
      <c r="CR28" s="408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10"/>
    </row>
    <row r="29" spans="1:108" ht="57.75" customHeight="1">
      <c r="A29" s="139"/>
      <c r="B29" s="426" t="s">
        <v>236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7"/>
      <c r="AT29" s="408">
        <v>0</v>
      </c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10"/>
      <c r="BF29" s="408">
        <v>0</v>
      </c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10"/>
      <c r="BR29" s="473" t="s">
        <v>29</v>
      </c>
      <c r="BS29" s="474"/>
      <c r="BT29" s="474"/>
      <c r="BU29" s="474"/>
      <c r="BV29" s="474"/>
      <c r="BW29" s="474"/>
      <c r="BX29" s="474"/>
      <c r="BY29" s="474"/>
      <c r="BZ29" s="474"/>
      <c r="CA29" s="474"/>
      <c r="CB29" s="474"/>
      <c r="CC29" s="474"/>
      <c r="CD29" s="475"/>
      <c r="CE29" s="408" t="s">
        <v>29</v>
      </c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10"/>
      <c r="CR29" s="408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10"/>
    </row>
    <row r="30" spans="1:108" ht="42.75" customHeight="1">
      <c r="A30" s="139"/>
      <c r="B30" s="426" t="s">
        <v>53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7"/>
      <c r="AT30" s="408">
        <v>3</v>
      </c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10"/>
      <c r="BF30" s="408">
        <v>3</v>
      </c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10"/>
      <c r="BR30" s="473" t="s">
        <v>29</v>
      </c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5"/>
      <c r="CE30" s="408" t="s">
        <v>29</v>
      </c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10"/>
      <c r="CR30" s="408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10"/>
    </row>
    <row r="31" spans="1:108" ht="57.75" customHeight="1">
      <c r="A31" s="139"/>
      <c r="B31" s="426" t="s">
        <v>54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7"/>
      <c r="AT31" s="408">
        <v>1</v>
      </c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10"/>
      <c r="BF31" s="470">
        <v>1</v>
      </c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2"/>
      <c r="BR31" s="473" t="s">
        <v>29</v>
      </c>
      <c r="BS31" s="474"/>
      <c r="BT31" s="474"/>
      <c r="BU31" s="474"/>
      <c r="BV31" s="474"/>
      <c r="BW31" s="474"/>
      <c r="BX31" s="474"/>
      <c r="BY31" s="474"/>
      <c r="BZ31" s="474"/>
      <c r="CA31" s="474"/>
      <c r="CB31" s="474"/>
      <c r="CC31" s="474"/>
      <c r="CD31" s="475"/>
      <c r="CE31" s="408" t="s">
        <v>29</v>
      </c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10"/>
      <c r="CR31" s="408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10"/>
    </row>
    <row r="32" spans="1:108" ht="16.5" customHeight="1">
      <c r="A32" s="139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7"/>
      <c r="AT32" s="408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10"/>
      <c r="BF32" s="408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10"/>
      <c r="BR32" s="408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10"/>
      <c r="CE32" s="408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10"/>
      <c r="CR32" s="408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10"/>
    </row>
    <row r="33" spans="1:114" ht="57.75" customHeight="1">
      <c r="A33" s="139"/>
      <c r="B33" s="426" t="s">
        <v>55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7"/>
      <c r="AT33" s="408" t="s">
        <v>29</v>
      </c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10"/>
      <c r="BF33" s="408" t="s">
        <v>29</v>
      </c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10"/>
      <c r="BR33" s="408" t="s">
        <v>29</v>
      </c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10"/>
      <c r="CE33" s="408" t="s">
        <v>29</v>
      </c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09"/>
      <c r="CQ33" s="410"/>
      <c r="CR33" s="462">
        <v>1</v>
      </c>
      <c r="CS33" s="463"/>
      <c r="CT33" s="463"/>
      <c r="CU33" s="463"/>
      <c r="CV33" s="463"/>
      <c r="CW33" s="463"/>
      <c r="CX33" s="463"/>
      <c r="CY33" s="463"/>
      <c r="CZ33" s="463"/>
      <c r="DA33" s="463"/>
      <c r="DB33" s="463"/>
      <c r="DC33" s="463"/>
      <c r="DD33" s="464"/>
      <c r="DJ33" s="164">
        <v>2</v>
      </c>
    </row>
    <row r="34" spans="1:114" ht="18.75">
      <c r="A34" s="139"/>
      <c r="B34" s="426" t="s">
        <v>56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7"/>
      <c r="AT34" s="408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10"/>
      <c r="BF34" s="408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10"/>
      <c r="BR34" s="408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10"/>
      <c r="CE34" s="408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10"/>
      <c r="CR34" s="408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10"/>
      <c r="DJ34" s="166"/>
    </row>
    <row r="35" spans="1:114" s="142" customFormat="1" ht="18.75">
      <c r="A35" s="140"/>
      <c r="B35" s="436" t="s">
        <v>57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7"/>
      <c r="AT35" s="415">
        <v>1</v>
      </c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8"/>
      <c r="BF35" s="415">
        <v>1</v>
      </c>
      <c r="BG35" s="447"/>
      <c r="BH35" s="447"/>
      <c r="BI35" s="447"/>
      <c r="BJ35" s="447"/>
      <c r="BK35" s="447"/>
      <c r="BL35" s="447"/>
      <c r="BM35" s="447"/>
      <c r="BN35" s="447"/>
      <c r="BO35" s="447"/>
      <c r="BP35" s="447"/>
      <c r="BQ35" s="448"/>
      <c r="BR35" s="465">
        <f>IF(AT35=0,0,AT35/BF35*100)</f>
        <v>100</v>
      </c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7"/>
      <c r="CE35" s="415" t="s">
        <v>47</v>
      </c>
      <c r="CF35" s="447"/>
      <c r="CG35" s="447"/>
      <c r="CH35" s="447"/>
      <c r="CI35" s="447"/>
      <c r="CJ35" s="447"/>
      <c r="CK35" s="447"/>
      <c r="CL35" s="447"/>
      <c r="CM35" s="447"/>
      <c r="CN35" s="447"/>
      <c r="CO35" s="447"/>
      <c r="CP35" s="447"/>
      <c r="CQ35" s="448"/>
      <c r="CR35" s="415">
        <v>3</v>
      </c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7"/>
      <c r="DJ35" s="164"/>
    </row>
    <row r="36" spans="1:108" ht="42.75" customHeight="1">
      <c r="A36" s="144"/>
      <c r="B36" s="434" t="s">
        <v>237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5"/>
      <c r="AT36" s="457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58"/>
      <c r="BF36" s="457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58"/>
      <c r="BR36" s="468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56"/>
      <c r="CE36" s="457"/>
      <c r="CF36" s="414"/>
      <c r="CG36" s="414"/>
      <c r="CH36" s="414"/>
      <c r="CI36" s="414"/>
      <c r="CJ36" s="414"/>
      <c r="CK36" s="414"/>
      <c r="CL36" s="414"/>
      <c r="CM36" s="414"/>
      <c r="CN36" s="414"/>
      <c r="CO36" s="414"/>
      <c r="CP36" s="414"/>
      <c r="CQ36" s="458"/>
      <c r="CR36" s="418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20"/>
    </row>
    <row r="37" spans="1:114" s="142" customFormat="1" ht="18.75">
      <c r="A37" s="140"/>
      <c r="B37" s="436" t="s">
        <v>58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7"/>
      <c r="AT37" s="428">
        <v>0</v>
      </c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28">
        <v>0</v>
      </c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28">
        <v>100</v>
      </c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3"/>
      <c r="CE37" s="415" t="s">
        <v>47</v>
      </c>
      <c r="CF37" s="447"/>
      <c r="CG37" s="447"/>
      <c r="CH37" s="447"/>
      <c r="CI37" s="447"/>
      <c r="CJ37" s="447"/>
      <c r="CK37" s="447"/>
      <c r="CL37" s="447"/>
      <c r="CM37" s="447"/>
      <c r="CN37" s="447"/>
      <c r="CO37" s="447"/>
      <c r="CP37" s="447"/>
      <c r="CQ37" s="448"/>
      <c r="CR37" s="415">
        <v>0</v>
      </c>
      <c r="CS37" s="447"/>
      <c r="CT37" s="447"/>
      <c r="CU37" s="447"/>
      <c r="CV37" s="447"/>
      <c r="CW37" s="447"/>
      <c r="CX37" s="447"/>
      <c r="CY37" s="447"/>
      <c r="CZ37" s="447"/>
      <c r="DA37" s="447"/>
      <c r="DB37" s="447"/>
      <c r="DC37" s="447"/>
      <c r="DD37" s="448"/>
      <c r="DJ37" s="166"/>
    </row>
    <row r="38" spans="1:108" ht="57.75" customHeight="1">
      <c r="A38" s="144"/>
      <c r="B38" s="434" t="s">
        <v>238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5"/>
      <c r="AT38" s="454"/>
      <c r="AU38" s="455"/>
      <c r="AV38" s="455"/>
      <c r="AW38" s="455"/>
      <c r="AX38" s="455"/>
      <c r="AY38" s="455"/>
      <c r="AZ38" s="455"/>
      <c r="BA38" s="455"/>
      <c r="BB38" s="455"/>
      <c r="BC38" s="455"/>
      <c r="BD38" s="455"/>
      <c r="BE38" s="455"/>
      <c r="BF38" s="454"/>
      <c r="BG38" s="455"/>
      <c r="BH38" s="455"/>
      <c r="BI38" s="455"/>
      <c r="BJ38" s="455"/>
      <c r="BK38" s="455"/>
      <c r="BL38" s="455"/>
      <c r="BM38" s="455"/>
      <c r="BN38" s="455"/>
      <c r="BO38" s="455"/>
      <c r="BP38" s="455"/>
      <c r="BQ38" s="455"/>
      <c r="BR38" s="454"/>
      <c r="BS38" s="455"/>
      <c r="BT38" s="455"/>
      <c r="BU38" s="455"/>
      <c r="BV38" s="455"/>
      <c r="BW38" s="455"/>
      <c r="BX38" s="455"/>
      <c r="BY38" s="455"/>
      <c r="BZ38" s="455"/>
      <c r="CA38" s="455"/>
      <c r="CB38" s="455"/>
      <c r="CC38" s="455"/>
      <c r="CD38" s="456"/>
      <c r="CE38" s="457"/>
      <c r="CF38" s="414"/>
      <c r="CG38" s="414"/>
      <c r="CH38" s="414"/>
      <c r="CI38" s="414"/>
      <c r="CJ38" s="414"/>
      <c r="CK38" s="414"/>
      <c r="CL38" s="414"/>
      <c r="CM38" s="414"/>
      <c r="CN38" s="414"/>
      <c r="CO38" s="414"/>
      <c r="CP38" s="414"/>
      <c r="CQ38" s="458"/>
      <c r="CR38" s="457"/>
      <c r="CS38" s="414"/>
      <c r="CT38" s="414"/>
      <c r="CU38" s="414"/>
      <c r="CV38" s="414"/>
      <c r="CW38" s="414"/>
      <c r="CX38" s="414"/>
      <c r="CY38" s="414"/>
      <c r="CZ38" s="414"/>
      <c r="DA38" s="414"/>
      <c r="DB38" s="414"/>
      <c r="DC38" s="414"/>
      <c r="DD38" s="458"/>
    </row>
    <row r="39" spans="1:114" s="142" customFormat="1" ht="18.75">
      <c r="A39" s="140"/>
      <c r="B39" s="436" t="s">
        <v>59</v>
      </c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7"/>
      <c r="AT39" s="428">
        <v>0</v>
      </c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28">
        <v>0</v>
      </c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28">
        <v>100</v>
      </c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3"/>
      <c r="CE39" s="415" t="s">
        <v>47</v>
      </c>
      <c r="CF39" s="447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8"/>
      <c r="CR39" s="415">
        <v>0</v>
      </c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7"/>
      <c r="DJ39" s="165"/>
    </row>
    <row r="40" spans="1:108" ht="57.75" customHeight="1">
      <c r="A40" s="144"/>
      <c r="B40" s="434" t="s">
        <v>239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5"/>
      <c r="AT40" s="454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4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4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6"/>
      <c r="CE40" s="457"/>
      <c r="CF40" s="414"/>
      <c r="CG40" s="414"/>
      <c r="CH40" s="414"/>
      <c r="CI40" s="414"/>
      <c r="CJ40" s="414"/>
      <c r="CK40" s="414"/>
      <c r="CL40" s="414"/>
      <c r="CM40" s="414"/>
      <c r="CN40" s="414"/>
      <c r="CO40" s="414"/>
      <c r="CP40" s="414"/>
      <c r="CQ40" s="458"/>
      <c r="CR40" s="418"/>
      <c r="CS40" s="419"/>
      <c r="CT40" s="419"/>
      <c r="CU40" s="419"/>
      <c r="CV40" s="419"/>
      <c r="CW40" s="419"/>
      <c r="CX40" s="419"/>
      <c r="CY40" s="419"/>
      <c r="CZ40" s="419"/>
      <c r="DA40" s="419"/>
      <c r="DB40" s="419"/>
      <c r="DC40" s="419"/>
      <c r="DD40" s="420"/>
    </row>
    <row r="41" spans="1:114" ht="18.75">
      <c r="A41" s="139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7"/>
      <c r="AT41" s="408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10"/>
      <c r="BF41" s="408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10"/>
      <c r="BR41" s="444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6"/>
      <c r="CE41" s="408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10"/>
      <c r="CR41" s="408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10"/>
      <c r="DJ41" s="165"/>
    </row>
    <row r="42" spans="1:114" ht="93" customHeight="1">
      <c r="A42" s="139"/>
      <c r="B42" s="426" t="s">
        <v>240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7"/>
      <c r="AT42" s="408">
        <v>1</v>
      </c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10"/>
      <c r="BF42" s="408">
        <v>1</v>
      </c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10"/>
      <c r="BR42" s="444">
        <f>IF(AT42=0,0,AT42/BF42*100)</f>
        <v>100</v>
      </c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6"/>
      <c r="CE42" s="408" t="s">
        <v>47</v>
      </c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10"/>
      <c r="CR42" s="408">
        <v>3</v>
      </c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10"/>
      <c r="DJ42" s="164">
        <v>3</v>
      </c>
    </row>
    <row r="43" spans="1:108" ht="18.75">
      <c r="A43" s="139"/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7"/>
      <c r="AT43" s="408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10"/>
      <c r="BF43" s="408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10"/>
      <c r="BR43" s="444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6"/>
      <c r="CE43" s="408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10"/>
      <c r="CR43" s="408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10"/>
    </row>
    <row r="44" spans="1:114" ht="108.75" customHeight="1">
      <c r="A44" s="139"/>
      <c r="B44" s="426" t="s">
        <v>241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7"/>
      <c r="AT44" s="408">
        <v>1</v>
      </c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10"/>
      <c r="BF44" s="408">
        <v>1</v>
      </c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10"/>
      <c r="BR44" s="444">
        <f>IF(AT44=0,0,AT44/BF44*100)</f>
        <v>100</v>
      </c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6"/>
      <c r="CE44" s="408" t="s">
        <v>47</v>
      </c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10"/>
      <c r="CR44" s="408">
        <v>3</v>
      </c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10"/>
      <c r="DJ44" s="164">
        <v>4</v>
      </c>
    </row>
    <row r="45" spans="1:108" ht="15" customHeight="1">
      <c r="A45" s="139"/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7"/>
      <c r="AT45" s="408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10"/>
      <c r="BF45" s="408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10"/>
      <c r="BR45" s="444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6"/>
      <c r="CE45" s="408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10"/>
      <c r="CR45" s="408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10"/>
    </row>
    <row r="46" spans="1:114" ht="76.5" customHeight="1">
      <c r="A46" s="139"/>
      <c r="B46" s="426" t="s">
        <v>60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7"/>
      <c r="AT46" s="460">
        <f>SUM(AT47)</f>
        <v>0</v>
      </c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10"/>
      <c r="BF46" s="460">
        <f>SUM(BF47)</f>
        <v>0</v>
      </c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10"/>
      <c r="BR46" s="460">
        <v>100</v>
      </c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61"/>
      <c r="CE46" s="408" t="s">
        <v>61</v>
      </c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10"/>
      <c r="CR46" s="408">
        <v>2</v>
      </c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10"/>
      <c r="DJ46" s="164">
        <v>5</v>
      </c>
    </row>
    <row r="47" spans="1:108" ht="106.5" customHeight="1">
      <c r="A47" s="139"/>
      <c r="B47" s="426" t="s">
        <v>62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27"/>
      <c r="AT47" s="428">
        <v>0</v>
      </c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9"/>
      <c r="BF47" s="428">
        <v>0</v>
      </c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9"/>
      <c r="BR47" s="460">
        <v>100</v>
      </c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61"/>
      <c r="CE47" s="408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10"/>
      <c r="CR47" s="408">
        <v>2</v>
      </c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10"/>
    </row>
    <row r="48" spans="1:108" ht="15" customHeight="1">
      <c r="A48" s="139"/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7"/>
      <c r="AT48" s="408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10"/>
      <c r="BF48" s="408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10"/>
      <c r="BR48" s="444"/>
      <c r="BS48" s="445"/>
      <c r="BT48" s="445"/>
      <c r="BU48" s="445"/>
      <c r="BV48" s="445"/>
      <c r="BW48" s="445"/>
      <c r="BX48" s="445"/>
      <c r="BY48" s="445"/>
      <c r="BZ48" s="445"/>
      <c r="CA48" s="445"/>
      <c r="CB48" s="445"/>
      <c r="CC48" s="445"/>
      <c r="CD48" s="446"/>
      <c r="CE48" s="408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10"/>
      <c r="CR48" s="408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10"/>
    </row>
    <row r="49" spans="1:114" ht="72" customHeight="1">
      <c r="A49" s="139"/>
      <c r="B49" s="426" t="s">
        <v>63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7"/>
      <c r="AT49" s="408" t="s">
        <v>29</v>
      </c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10"/>
      <c r="BF49" s="408" t="s">
        <v>29</v>
      </c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10"/>
      <c r="BR49" s="444" t="s">
        <v>29</v>
      </c>
      <c r="BS49" s="445"/>
      <c r="BT49" s="445"/>
      <c r="BU49" s="445"/>
      <c r="BV49" s="445"/>
      <c r="BW49" s="445"/>
      <c r="BX49" s="445"/>
      <c r="BY49" s="445"/>
      <c r="BZ49" s="445"/>
      <c r="CA49" s="445"/>
      <c r="CB49" s="445"/>
      <c r="CC49" s="445"/>
      <c r="CD49" s="446"/>
      <c r="CE49" s="408" t="s">
        <v>29</v>
      </c>
      <c r="CF49" s="409"/>
      <c r="CG49" s="409"/>
      <c r="CH49" s="409"/>
      <c r="CI49" s="409"/>
      <c r="CJ49" s="409"/>
      <c r="CK49" s="409"/>
      <c r="CL49" s="409"/>
      <c r="CM49" s="409"/>
      <c r="CN49" s="409"/>
      <c r="CO49" s="409"/>
      <c r="CP49" s="409"/>
      <c r="CQ49" s="410"/>
      <c r="CR49" s="408">
        <f>AVERAGE(CR51:DD54)</f>
        <v>2</v>
      </c>
      <c r="CS49" s="409"/>
      <c r="CT49" s="409"/>
      <c r="CU49" s="409"/>
      <c r="CV49" s="409"/>
      <c r="CW49" s="409"/>
      <c r="CX49" s="409"/>
      <c r="CY49" s="409"/>
      <c r="CZ49" s="409"/>
      <c r="DA49" s="409"/>
      <c r="DB49" s="409"/>
      <c r="DC49" s="409"/>
      <c r="DD49" s="410"/>
      <c r="DJ49" s="164">
        <v>6</v>
      </c>
    </row>
    <row r="50" spans="1:108" ht="18.75">
      <c r="A50" s="139"/>
      <c r="B50" s="426" t="s">
        <v>56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7"/>
      <c r="AT50" s="408"/>
      <c r="AU50" s="409"/>
      <c r="AV50" s="409"/>
      <c r="AW50" s="409"/>
      <c r="AX50" s="409"/>
      <c r="AY50" s="409"/>
      <c r="AZ50" s="409"/>
      <c r="BA50" s="409"/>
      <c r="BB50" s="409"/>
      <c r="BC50" s="409"/>
      <c r="BD50" s="409"/>
      <c r="BE50" s="410"/>
      <c r="BF50" s="408"/>
      <c r="BG50" s="409"/>
      <c r="BH50" s="409"/>
      <c r="BI50" s="409"/>
      <c r="BJ50" s="409"/>
      <c r="BK50" s="409"/>
      <c r="BL50" s="409"/>
      <c r="BM50" s="409"/>
      <c r="BN50" s="409"/>
      <c r="BO50" s="409"/>
      <c r="BP50" s="409"/>
      <c r="BQ50" s="410"/>
      <c r="BR50" s="444"/>
      <c r="BS50" s="445"/>
      <c r="BT50" s="445"/>
      <c r="BU50" s="445"/>
      <c r="BV50" s="445"/>
      <c r="BW50" s="445"/>
      <c r="BX50" s="445"/>
      <c r="BY50" s="445"/>
      <c r="BZ50" s="445"/>
      <c r="CA50" s="445"/>
      <c r="CB50" s="445"/>
      <c r="CC50" s="445"/>
      <c r="CD50" s="446"/>
      <c r="CE50" s="408"/>
      <c r="CF50" s="409"/>
      <c r="CG50" s="409"/>
      <c r="CH50" s="409"/>
      <c r="CI50" s="409"/>
      <c r="CJ50" s="409"/>
      <c r="CK50" s="409"/>
      <c r="CL50" s="409"/>
      <c r="CM50" s="409"/>
      <c r="CN50" s="409"/>
      <c r="CO50" s="409"/>
      <c r="CP50" s="409"/>
      <c r="CQ50" s="410"/>
      <c r="CR50" s="408"/>
      <c r="CS50" s="409"/>
      <c r="CT50" s="409"/>
      <c r="CU50" s="409"/>
      <c r="CV50" s="409"/>
      <c r="CW50" s="409"/>
      <c r="CX50" s="409"/>
      <c r="CY50" s="409"/>
      <c r="CZ50" s="409"/>
      <c r="DA50" s="409"/>
      <c r="DB50" s="409"/>
      <c r="DC50" s="409"/>
      <c r="DD50" s="410"/>
    </row>
    <row r="51" spans="1:114" s="142" customFormat="1" ht="18.75" customHeight="1">
      <c r="A51" s="140"/>
      <c r="B51" s="436" t="s">
        <v>64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P51" s="436"/>
      <c r="AQ51" s="436"/>
      <c r="AR51" s="436"/>
      <c r="AS51" s="437"/>
      <c r="AT51" s="438">
        <v>0</v>
      </c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40"/>
      <c r="BF51" s="438">
        <v>0</v>
      </c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40"/>
      <c r="BR51" s="428">
        <f>IF(AT51=0,0,AT51/BF51*100)</f>
        <v>0</v>
      </c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3"/>
      <c r="CE51" s="415" t="s">
        <v>61</v>
      </c>
      <c r="CF51" s="447"/>
      <c r="CG51" s="447"/>
      <c r="CH51" s="447"/>
      <c r="CI51" s="447"/>
      <c r="CJ51" s="447"/>
      <c r="CK51" s="447"/>
      <c r="CL51" s="447"/>
      <c r="CM51" s="447"/>
      <c r="CN51" s="447"/>
      <c r="CO51" s="447"/>
      <c r="CP51" s="447"/>
      <c r="CQ51" s="448"/>
      <c r="CR51" s="415">
        <v>2</v>
      </c>
      <c r="CS51" s="416"/>
      <c r="CT51" s="416"/>
      <c r="CU51" s="416"/>
      <c r="CV51" s="416"/>
      <c r="CW51" s="416"/>
      <c r="CX51" s="416"/>
      <c r="CY51" s="416"/>
      <c r="CZ51" s="416"/>
      <c r="DA51" s="416"/>
      <c r="DB51" s="416"/>
      <c r="DC51" s="416"/>
      <c r="DD51" s="417"/>
      <c r="DJ51" s="164"/>
    </row>
    <row r="52" spans="1:108" ht="83.25" customHeight="1">
      <c r="A52" s="144"/>
      <c r="B52" s="434" t="s">
        <v>65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5"/>
      <c r="AT52" s="441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3"/>
      <c r="BF52" s="441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3"/>
      <c r="BR52" s="454"/>
      <c r="BS52" s="455"/>
      <c r="BT52" s="455"/>
      <c r="BU52" s="455"/>
      <c r="BV52" s="455"/>
      <c r="BW52" s="455"/>
      <c r="BX52" s="455"/>
      <c r="BY52" s="455"/>
      <c r="BZ52" s="455"/>
      <c r="CA52" s="455"/>
      <c r="CB52" s="455"/>
      <c r="CC52" s="455"/>
      <c r="CD52" s="456"/>
      <c r="CE52" s="457"/>
      <c r="CF52" s="414"/>
      <c r="CG52" s="414"/>
      <c r="CH52" s="414"/>
      <c r="CI52" s="414"/>
      <c r="CJ52" s="414"/>
      <c r="CK52" s="414"/>
      <c r="CL52" s="414"/>
      <c r="CM52" s="414"/>
      <c r="CN52" s="414"/>
      <c r="CO52" s="414"/>
      <c r="CP52" s="414"/>
      <c r="CQ52" s="458"/>
      <c r="CR52" s="418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20"/>
    </row>
    <row r="53" spans="1:114" s="142" customFormat="1" ht="18.75">
      <c r="A53" s="140"/>
      <c r="B53" s="436" t="s">
        <v>66</v>
      </c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7"/>
      <c r="AT53" s="428">
        <v>0</v>
      </c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30"/>
      <c r="BF53" s="428">
        <v>0</v>
      </c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30"/>
      <c r="BR53" s="428">
        <f>IF(AT53=0,0,AT53/BF53*100)</f>
        <v>0</v>
      </c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3"/>
      <c r="CE53" s="415" t="s">
        <v>61</v>
      </c>
      <c r="CF53" s="447"/>
      <c r="CG53" s="447"/>
      <c r="CH53" s="447"/>
      <c r="CI53" s="447"/>
      <c r="CJ53" s="447"/>
      <c r="CK53" s="447"/>
      <c r="CL53" s="447"/>
      <c r="CM53" s="447"/>
      <c r="CN53" s="447"/>
      <c r="CO53" s="447"/>
      <c r="CP53" s="447"/>
      <c r="CQ53" s="448"/>
      <c r="CR53" s="415">
        <v>2</v>
      </c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7"/>
      <c r="DJ53" s="164"/>
    </row>
    <row r="54" spans="1:108" ht="118.5" customHeight="1">
      <c r="A54" s="144"/>
      <c r="B54" s="434" t="s">
        <v>67</v>
      </c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5"/>
      <c r="AT54" s="431"/>
      <c r="AU54" s="432"/>
      <c r="AV54" s="432"/>
      <c r="AW54" s="432"/>
      <c r="AX54" s="432"/>
      <c r="AY54" s="432"/>
      <c r="AZ54" s="432"/>
      <c r="BA54" s="432"/>
      <c r="BB54" s="432"/>
      <c r="BC54" s="432"/>
      <c r="BD54" s="432"/>
      <c r="BE54" s="433"/>
      <c r="BF54" s="431"/>
      <c r="BG54" s="432"/>
      <c r="BH54" s="432"/>
      <c r="BI54" s="432"/>
      <c r="BJ54" s="432"/>
      <c r="BK54" s="432"/>
      <c r="BL54" s="432"/>
      <c r="BM54" s="432"/>
      <c r="BN54" s="432"/>
      <c r="BO54" s="432"/>
      <c r="BP54" s="432"/>
      <c r="BQ54" s="433"/>
      <c r="BR54" s="454"/>
      <c r="BS54" s="455"/>
      <c r="BT54" s="455"/>
      <c r="BU54" s="455"/>
      <c r="BV54" s="455"/>
      <c r="BW54" s="455"/>
      <c r="BX54" s="455"/>
      <c r="BY54" s="455"/>
      <c r="BZ54" s="455"/>
      <c r="CA54" s="455"/>
      <c r="CB54" s="455"/>
      <c r="CC54" s="455"/>
      <c r="CD54" s="456"/>
      <c r="CE54" s="449"/>
      <c r="CF54" s="450"/>
      <c r="CG54" s="450"/>
      <c r="CH54" s="450"/>
      <c r="CI54" s="450"/>
      <c r="CJ54" s="450"/>
      <c r="CK54" s="450"/>
      <c r="CL54" s="450"/>
      <c r="CM54" s="450"/>
      <c r="CN54" s="450"/>
      <c r="CO54" s="450"/>
      <c r="CP54" s="450"/>
      <c r="CQ54" s="451"/>
      <c r="CR54" s="418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20"/>
    </row>
    <row r="55" spans="1:108" ht="16.5" customHeight="1">
      <c r="A55" s="139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7"/>
      <c r="AT55" s="408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10"/>
      <c r="BF55" s="408"/>
      <c r="BG55" s="409"/>
      <c r="BH55" s="409"/>
      <c r="BI55" s="409"/>
      <c r="BJ55" s="409"/>
      <c r="BK55" s="409"/>
      <c r="BL55" s="409"/>
      <c r="BM55" s="409"/>
      <c r="BN55" s="409"/>
      <c r="BO55" s="409"/>
      <c r="BP55" s="409"/>
      <c r="BQ55" s="410"/>
      <c r="BR55" s="422"/>
      <c r="BS55" s="423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4"/>
      <c r="CE55" s="408"/>
      <c r="CF55" s="409"/>
      <c r="CG55" s="409"/>
      <c r="CH55" s="409"/>
      <c r="CI55" s="409"/>
      <c r="CJ55" s="409"/>
      <c r="CK55" s="409"/>
      <c r="CL55" s="409"/>
      <c r="CM55" s="409"/>
      <c r="CN55" s="409"/>
      <c r="CO55" s="409"/>
      <c r="CP55" s="409"/>
      <c r="CQ55" s="410"/>
      <c r="CR55" s="408"/>
      <c r="CS55" s="409"/>
      <c r="CT55" s="409"/>
      <c r="CU55" s="409"/>
      <c r="CV55" s="409"/>
      <c r="CW55" s="409"/>
      <c r="CX55" s="409"/>
      <c r="CY55" s="409"/>
      <c r="CZ55" s="409"/>
      <c r="DA55" s="409"/>
      <c r="DB55" s="409"/>
      <c r="DC55" s="409"/>
      <c r="DD55" s="410"/>
    </row>
    <row r="56" spans="1:108" ht="29.25" customHeight="1">
      <c r="A56" s="139"/>
      <c r="B56" s="426" t="s">
        <v>68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  <c r="AF56" s="426"/>
      <c r="AG56" s="426"/>
      <c r="AH56" s="426"/>
      <c r="AI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7"/>
      <c r="AT56" s="408" t="s">
        <v>29</v>
      </c>
      <c r="AU56" s="409"/>
      <c r="AV56" s="409"/>
      <c r="AW56" s="409"/>
      <c r="AX56" s="409"/>
      <c r="AY56" s="409"/>
      <c r="AZ56" s="409"/>
      <c r="BA56" s="409"/>
      <c r="BB56" s="409"/>
      <c r="BC56" s="409"/>
      <c r="BD56" s="409"/>
      <c r="BE56" s="410"/>
      <c r="BF56" s="408" t="s">
        <v>29</v>
      </c>
      <c r="BG56" s="409"/>
      <c r="BH56" s="409"/>
      <c r="BI56" s="409"/>
      <c r="BJ56" s="409"/>
      <c r="BK56" s="409"/>
      <c r="BL56" s="409"/>
      <c r="BM56" s="409"/>
      <c r="BN56" s="409"/>
      <c r="BO56" s="409"/>
      <c r="BP56" s="409"/>
      <c r="BQ56" s="410"/>
      <c r="BR56" s="422" t="s">
        <v>29</v>
      </c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4"/>
      <c r="CE56" s="408" t="s">
        <v>29</v>
      </c>
      <c r="CF56" s="409"/>
      <c r="CG56" s="409"/>
      <c r="CH56" s="409"/>
      <c r="CI56" s="409"/>
      <c r="CJ56" s="409"/>
      <c r="CK56" s="409"/>
      <c r="CL56" s="409"/>
      <c r="CM56" s="409"/>
      <c r="CN56" s="409"/>
      <c r="CO56" s="409"/>
      <c r="CP56" s="409"/>
      <c r="CQ56" s="410"/>
      <c r="CR56" s="411">
        <f>(CR21+CR33+CR42+CR44+CR46+CR49)/6</f>
        <v>2.3333333333333335</v>
      </c>
      <c r="CS56" s="412"/>
      <c r="CT56" s="412"/>
      <c r="CU56" s="412"/>
      <c r="CV56" s="412"/>
      <c r="CW56" s="412"/>
      <c r="CX56" s="412"/>
      <c r="CY56" s="412"/>
      <c r="CZ56" s="412"/>
      <c r="DA56" s="412"/>
      <c r="DB56" s="412"/>
      <c r="DC56" s="412"/>
      <c r="DD56" s="413"/>
    </row>
    <row r="58" spans="6:103" ht="18.75">
      <c r="F58" s="425" t="str">
        <f>'Ф.1.5'!L19</f>
        <v>Директор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261"/>
      <c r="AU58" s="425" t="str">
        <f>'Ф.1.5'!BX19</f>
        <v>А.А. Перушкин</v>
      </c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</row>
    <row r="59" spans="6:103" ht="18.75">
      <c r="F59" s="421" t="s">
        <v>8</v>
      </c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36"/>
      <c r="AU59" s="421" t="s">
        <v>9</v>
      </c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1"/>
      <c r="BQ59" s="421"/>
      <c r="BR59" s="421"/>
      <c r="BS59" s="421"/>
      <c r="BT59" s="421"/>
      <c r="BU59" s="421"/>
      <c r="BV59" s="421"/>
      <c r="BW59" s="421"/>
      <c r="BX59" s="421"/>
      <c r="BY59" s="421"/>
      <c r="BZ59" s="421"/>
      <c r="CA59" s="421"/>
      <c r="CB59" s="421"/>
      <c r="CC59" s="421"/>
      <c r="CD59" s="36"/>
      <c r="CE59" s="421" t="s">
        <v>10</v>
      </c>
      <c r="CF59" s="421"/>
      <c r="CG59" s="421"/>
      <c r="CH59" s="421"/>
      <c r="CI59" s="421"/>
      <c r="CJ59" s="421"/>
      <c r="CK59" s="421"/>
      <c r="CL59" s="421"/>
      <c r="CM59" s="421"/>
      <c r="CN59" s="421"/>
      <c r="CO59" s="421"/>
      <c r="CP59" s="421"/>
      <c r="CQ59" s="421"/>
      <c r="CR59" s="421"/>
      <c r="CS59" s="421"/>
      <c r="CT59" s="421"/>
      <c r="CU59" s="421"/>
      <c r="CV59" s="421"/>
      <c r="CW59" s="421"/>
      <c r="CX59" s="421"/>
      <c r="CY59" s="421"/>
    </row>
  </sheetData>
  <sheetProtection/>
  <mergeCells count="207">
    <mergeCell ref="A18:AS19"/>
    <mergeCell ref="A8:DD8"/>
    <mergeCell ref="A9:DD9"/>
    <mergeCell ref="A10:DD10"/>
    <mergeCell ref="A14:DD14"/>
    <mergeCell ref="K15:CT15"/>
    <mergeCell ref="K16:CT16"/>
    <mergeCell ref="AT18:BQ18"/>
    <mergeCell ref="BR18:CD19"/>
    <mergeCell ref="CE18:CQ19"/>
    <mergeCell ref="CE21:CQ21"/>
    <mergeCell ref="BR21:CD21"/>
    <mergeCell ref="CR18:DD19"/>
    <mergeCell ref="AT19:BE19"/>
    <mergeCell ref="BF19:BQ19"/>
    <mergeCell ref="CR21:DD21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28:AS28"/>
    <mergeCell ref="AT28:BE28"/>
    <mergeCell ref="BF28:BQ28"/>
    <mergeCell ref="BR28:CD28"/>
    <mergeCell ref="CE28:CQ28"/>
    <mergeCell ref="CR28:DD28"/>
    <mergeCell ref="CE31:CQ31"/>
    <mergeCell ref="CR31:DD31"/>
    <mergeCell ref="CE30:CQ30"/>
    <mergeCell ref="CR30:DD30"/>
    <mergeCell ref="CE29:CQ29"/>
    <mergeCell ref="CR29:DD29"/>
    <mergeCell ref="B30:AS30"/>
    <mergeCell ref="AT30:BE30"/>
    <mergeCell ref="BF30:BQ30"/>
    <mergeCell ref="BR30:CD30"/>
    <mergeCell ref="BF29:BQ29"/>
    <mergeCell ref="BR29:CD29"/>
    <mergeCell ref="B29:AS29"/>
    <mergeCell ref="AT29:BE29"/>
    <mergeCell ref="AT33:BE33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CE32:CQ32"/>
    <mergeCell ref="CR32:DD32"/>
    <mergeCell ref="BF33:BQ33"/>
    <mergeCell ref="BR33:CD33"/>
    <mergeCell ref="CE35:CQ36"/>
    <mergeCell ref="CR35:DD36"/>
    <mergeCell ref="BR34:CD34"/>
    <mergeCell ref="CE34:CQ34"/>
    <mergeCell ref="CR34:DD34"/>
    <mergeCell ref="BR35:CD36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B33:AS33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B42:AS42"/>
    <mergeCell ref="AT42:BE42"/>
    <mergeCell ref="B39:AS39"/>
    <mergeCell ref="AT39:BE40"/>
    <mergeCell ref="BF39:BQ40"/>
    <mergeCell ref="BR39:CD40"/>
    <mergeCell ref="B41:AS41"/>
    <mergeCell ref="AT41:BE41"/>
    <mergeCell ref="BF41:BQ41"/>
    <mergeCell ref="BR41:CD41"/>
    <mergeCell ref="CE41:CQ41"/>
    <mergeCell ref="CR41:D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4:AS44"/>
    <mergeCell ref="AT44:BE44"/>
    <mergeCell ref="BF44:BQ44"/>
    <mergeCell ref="BR44:CD44"/>
    <mergeCell ref="B43:AS43"/>
    <mergeCell ref="AT43:BE43"/>
    <mergeCell ref="BF43:BQ43"/>
    <mergeCell ref="BR43:CD43"/>
    <mergeCell ref="B45:AS45"/>
    <mergeCell ref="AT45:BE45"/>
    <mergeCell ref="BF45:BQ45"/>
    <mergeCell ref="BR45:CD45"/>
    <mergeCell ref="CE45:CQ45"/>
    <mergeCell ref="CR45:DD45"/>
    <mergeCell ref="BF46:BQ46"/>
    <mergeCell ref="BR46:CD46"/>
    <mergeCell ref="B46:AS46"/>
    <mergeCell ref="AT46:BE46"/>
    <mergeCell ref="CE48:CQ48"/>
    <mergeCell ref="CR48:DD48"/>
    <mergeCell ref="CE47:CQ47"/>
    <mergeCell ref="CR47:DD47"/>
    <mergeCell ref="CE46:CQ46"/>
    <mergeCell ref="CR46:DD46"/>
    <mergeCell ref="AT49:BE49"/>
    <mergeCell ref="BF49:BQ49"/>
    <mergeCell ref="BR49:CD49"/>
    <mergeCell ref="B47:AS47"/>
    <mergeCell ref="AT47:BE47"/>
    <mergeCell ref="BF47:BQ47"/>
    <mergeCell ref="BR47:CD47"/>
    <mergeCell ref="CE51:CQ52"/>
    <mergeCell ref="CR51:DD52"/>
    <mergeCell ref="BR53:CD54"/>
    <mergeCell ref="B50:AS50"/>
    <mergeCell ref="AT50:BE50"/>
    <mergeCell ref="B48:AS48"/>
    <mergeCell ref="AT48:BE48"/>
    <mergeCell ref="BF48:BQ48"/>
    <mergeCell ref="BR48:CD48"/>
    <mergeCell ref="B49:AS49"/>
    <mergeCell ref="B51:AS51"/>
    <mergeCell ref="AT51:BE52"/>
    <mergeCell ref="BF51:BQ52"/>
    <mergeCell ref="B52:AS52"/>
    <mergeCell ref="B53:AS53"/>
    <mergeCell ref="CE49:CQ49"/>
    <mergeCell ref="BF50:BQ50"/>
    <mergeCell ref="BR50:CD50"/>
    <mergeCell ref="CE53:CQ54"/>
    <mergeCell ref="BR51:CD52"/>
    <mergeCell ref="AT53:BE54"/>
    <mergeCell ref="BF53:BQ54"/>
    <mergeCell ref="B55:AS55"/>
    <mergeCell ref="AT55:BE55"/>
    <mergeCell ref="BF55:BQ55"/>
    <mergeCell ref="BR55:CD55"/>
    <mergeCell ref="B54:AS54"/>
    <mergeCell ref="F59:AS59"/>
    <mergeCell ref="AU59:CC59"/>
    <mergeCell ref="CE59:CY59"/>
    <mergeCell ref="BF56:BQ56"/>
    <mergeCell ref="BR56:CD56"/>
    <mergeCell ref="F58:AS58"/>
    <mergeCell ref="AU58:CC58"/>
    <mergeCell ref="B56:AS56"/>
    <mergeCell ref="AT56:BE56"/>
    <mergeCell ref="CU16:DC16"/>
    <mergeCell ref="CE56:CQ56"/>
    <mergeCell ref="CR56:DD56"/>
    <mergeCell ref="CE55:CQ55"/>
    <mergeCell ref="CR55:DD55"/>
    <mergeCell ref="CE58:CY58"/>
    <mergeCell ref="CE50:CQ50"/>
    <mergeCell ref="CR50:DD50"/>
    <mergeCell ref="CR49:DD49"/>
    <mergeCell ref="CR53:DD5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5"/>
  <sheetViews>
    <sheetView view="pageBreakPreview" zoomScaleSheetLayoutView="100" zoomScalePageLayoutView="0" workbookViewId="0" topLeftCell="A1">
      <pane ySplit="9" topLeftCell="A40" activePane="bottomLeft" state="frozen"/>
      <selection pane="topLeft" activeCell="FS12" sqref="FS12"/>
      <selection pane="bottomLeft" activeCell="FQ32" sqref="FQ32"/>
    </sheetView>
  </sheetViews>
  <sheetFormatPr defaultColWidth="0.875" defaultRowHeight="12.75"/>
  <cols>
    <col min="1" max="108" width="0.875" style="35" customWidth="1"/>
    <col min="109" max="109" width="12.875" style="126" customWidth="1"/>
    <col min="110" max="110" width="14.00390625" style="35" customWidth="1"/>
    <col min="111" max="111" width="16.625" style="35" hidden="1" customWidth="1"/>
    <col min="112" max="112" width="6.125" style="33" hidden="1" customWidth="1"/>
    <col min="113" max="113" width="0.74609375" style="35" hidden="1" customWidth="1"/>
    <col min="114" max="155" width="0" style="35" hidden="1" customWidth="1"/>
    <col min="156" max="156" width="6.125" style="35" hidden="1" customWidth="1"/>
    <col min="157" max="168" width="0" style="35" hidden="1" customWidth="1"/>
    <col min="169" max="16384" width="0.875" style="35" customWidth="1"/>
  </cols>
  <sheetData>
    <row r="1" spans="108:157" ht="19.5" thickBot="1">
      <c r="DD1" s="114"/>
      <c r="DE1" s="115"/>
      <c r="DF1" s="116"/>
      <c r="DH1" s="117" t="s">
        <v>0</v>
      </c>
      <c r="DS1" s="118" t="s">
        <v>120</v>
      </c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</row>
    <row r="2" spans="109:157" ht="17.25" customHeight="1" thickTop="1">
      <c r="DE2" s="120"/>
      <c r="DF2" s="121"/>
      <c r="DS2" s="122" t="s">
        <v>108</v>
      </c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4"/>
      <c r="EX2" s="124"/>
      <c r="EY2" s="124"/>
      <c r="EZ2" s="124"/>
      <c r="FA2" s="125"/>
    </row>
    <row r="3" spans="1:157" ht="19.5">
      <c r="A3" s="500" t="s">
        <v>69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500"/>
      <c r="CX3" s="500"/>
      <c r="CY3" s="500"/>
      <c r="CZ3" s="500"/>
      <c r="DA3" s="500"/>
      <c r="DB3" s="500"/>
      <c r="DC3" s="500"/>
      <c r="DD3" s="500"/>
      <c r="DS3" s="127" t="s">
        <v>121</v>
      </c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9"/>
    </row>
    <row r="4" spans="11:157" ht="16.5" customHeight="1">
      <c r="K4" s="289" t="str">
        <f>'Ф.2.1.'!K15</f>
        <v>ООО "Долина-Центр-С"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DS4" s="127" t="s">
        <v>110</v>
      </c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9"/>
    </row>
    <row r="5" spans="11:157" s="36" customFormat="1" ht="13.5" customHeight="1">
      <c r="K5" s="421" t="s">
        <v>37</v>
      </c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07" t="s">
        <v>359</v>
      </c>
      <c r="CV5" s="407"/>
      <c r="CW5" s="407"/>
      <c r="CX5" s="407"/>
      <c r="CY5" s="407"/>
      <c r="CZ5" s="407"/>
      <c r="DA5" s="407"/>
      <c r="DB5" s="407"/>
      <c r="DC5" s="407"/>
      <c r="DE5" s="131"/>
      <c r="DH5" s="34"/>
      <c r="DS5" s="127" t="s">
        <v>122</v>
      </c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9"/>
    </row>
    <row r="6" spans="123:157" ht="3.75" customHeight="1">
      <c r="DS6" s="127" t="s">
        <v>112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</row>
    <row r="7" spans="1:157" s="133" customFormat="1" ht="18.75">
      <c r="A7" s="488" t="s">
        <v>70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90"/>
      <c r="AT7" s="494" t="s">
        <v>21</v>
      </c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6"/>
      <c r="BR7" s="488" t="s">
        <v>39</v>
      </c>
      <c r="BS7" s="489"/>
      <c r="BT7" s="489"/>
      <c r="BU7" s="489"/>
      <c r="BV7" s="489"/>
      <c r="BW7" s="489"/>
      <c r="BX7" s="489"/>
      <c r="BY7" s="489"/>
      <c r="BZ7" s="489"/>
      <c r="CA7" s="489"/>
      <c r="CB7" s="489"/>
      <c r="CC7" s="489"/>
      <c r="CD7" s="490"/>
      <c r="CE7" s="488" t="s">
        <v>40</v>
      </c>
      <c r="CF7" s="489"/>
      <c r="CG7" s="489"/>
      <c r="CH7" s="489"/>
      <c r="CI7" s="489"/>
      <c r="CJ7" s="489"/>
      <c r="CK7" s="489"/>
      <c r="CL7" s="489"/>
      <c r="CM7" s="489"/>
      <c r="CN7" s="489"/>
      <c r="CO7" s="489"/>
      <c r="CP7" s="489"/>
      <c r="CQ7" s="490"/>
      <c r="CR7" s="488" t="s">
        <v>41</v>
      </c>
      <c r="CS7" s="489"/>
      <c r="CT7" s="489"/>
      <c r="CU7" s="489"/>
      <c r="CV7" s="489"/>
      <c r="CW7" s="489"/>
      <c r="CX7" s="489"/>
      <c r="CY7" s="489"/>
      <c r="CZ7" s="489"/>
      <c r="DA7" s="489"/>
      <c r="DB7" s="489"/>
      <c r="DC7" s="489"/>
      <c r="DD7" s="490"/>
      <c r="DE7" s="132"/>
      <c r="DH7" s="134"/>
      <c r="DS7" s="127" t="s">
        <v>123</v>
      </c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</row>
    <row r="8" spans="1:157" s="133" customFormat="1" ht="45.75" customHeight="1" thickBot="1">
      <c r="A8" s="491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3"/>
      <c r="AT8" s="494" t="s">
        <v>42</v>
      </c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6"/>
      <c r="BF8" s="494" t="s">
        <v>43</v>
      </c>
      <c r="BG8" s="495"/>
      <c r="BH8" s="495"/>
      <c r="BI8" s="495"/>
      <c r="BJ8" s="495"/>
      <c r="BK8" s="495"/>
      <c r="BL8" s="495"/>
      <c r="BM8" s="495"/>
      <c r="BN8" s="495"/>
      <c r="BO8" s="495"/>
      <c r="BP8" s="495"/>
      <c r="BQ8" s="496"/>
      <c r="BR8" s="491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3"/>
      <c r="CE8" s="491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3"/>
      <c r="CR8" s="491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3"/>
      <c r="DE8" s="132"/>
      <c r="DH8" s="134"/>
      <c r="DS8" s="135" t="s">
        <v>114</v>
      </c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7"/>
    </row>
    <row r="9" spans="1:112" s="138" customFormat="1" ht="19.5" thickTop="1">
      <c r="A9" s="485">
        <v>1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7"/>
      <c r="AT9" s="485">
        <v>2</v>
      </c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7"/>
      <c r="BF9" s="485">
        <v>3</v>
      </c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7"/>
      <c r="BR9" s="485">
        <v>4</v>
      </c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7"/>
      <c r="CE9" s="485">
        <v>5</v>
      </c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7"/>
      <c r="CR9" s="485">
        <v>6</v>
      </c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7"/>
      <c r="DE9" s="131"/>
      <c r="DH9" s="34"/>
    </row>
    <row r="10" spans="1:112" ht="43.5" customHeight="1">
      <c r="A10" s="139"/>
      <c r="B10" s="426" t="s">
        <v>124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7"/>
      <c r="AT10" s="408" t="s">
        <v>29</v>
      </c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10"/>
      <c r="BF10" s="408" t="s">
        <v>29</v>
      </c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10"/>
      <c r="BR10" s="422" t="s">
        <v>29</v>
      </c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4"/>
      <c r="CE10" s="408" t="s">
        <v>29</v>
      </c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10"/>
      <c r="CR10" s="408">
        <f>ROUND((CR12+CR14+CR18)/3,2)</f>
        <v>0.5</v>
      </c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10"/>
      <c r="DH10" s="33">
        <v>1</v>
      </c>
    </row>
    <row r="11" spans="1:108" ht="18.75" customHeight="1">
      <c r="A11" s="139"/>
      <c r="B11" s="426" t="s">
        <v>56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7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408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10"/>
      <c r="BR11" s="422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4"/>
      <c r="CE11" s="408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10"/>
      <c r="CR11" s="408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10"/>
    </row>
    <row r="12" spans="1:112" s="142" customFormat="1" ht="18.75" customHeight="1">
      <c r="A12" s="140"/>
      <c r="B12" s="436" t="s">
        <v>125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7"/>
      <c r="AT12" s="506">
        <v>30</v>
      </c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415">
        <v>30</v>
      </c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8"/>
      <c r="BR12" s="428">
        <v>100</v>
      </c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4"/>
      <c r="CE12" s="415" t="s">
        <v>61</v>
      </c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8"/>
      <c r="CR12" s="415">
        <v>0.5</v>
      </c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8"/>
      <c r="DE12" s="141"/>
      <c r="DH12" s="143"/>
    </row>
    <row r="13" spans="1:108" ht="73.5" customHeight="1">
      <c r="A13" s="144"/>
      <c r="B13" s="434" t="s">
        <v>71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457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58"/>
      <c r="BR13" s="518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20"/>
      <c r="CE13" s="457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58"/>
      <c r="CR13" s="457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58"/>
    </row>
    <row r="14" spans="1:112" s="142" customFormat="1" ht="18.75" customHeight="1">
      <c r="A14" s="140"/>
      <c r="B14" s="436" t="s">
        <v>126</v>
      </c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7"/>
      <c r="AT14" s="438" t="s">
        <v>29</v>
      </c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7"/>
      <c r="BF14" s="438" t="s">
        <v>29</v>
      </c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7"/>
      <c r="BR14" s="428">
        <v>100</v>
      </c>
      <c r="BS14" s="537"/>
      <c r="BT14" s="537"/>
      <c r="BU14" s="537"/>
      <c r="BV14" s="537"/>
      <c r="BW14" s="537"/>
      <c r="BX14" s="537"/>
      <c r="BY14" s="537"/>
      <c r="BZ14" s="537"/>
      <c r="CA14" s="537"/>
      <c r="CB14" s="537"/>
      <c r="CC14" s="537"/>
      <c r="CD14" s="538"/>
      <c r="CE14" s="428" t="s">
        <v>61</v>
      </c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4"/>
      <c r="CR14" s="415">
        <v>0.5</v>
      </c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8"/>
      <c r="DE14" s="141"/>
      <c r="DH14" s="143"/>
    </row>
    <row r="15" spans="1:108" ht="51" customHeight="1">
      <c r="A15" s="144"/>
      <c r="B15" s="434" t="s">
        <v>72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5"/>
      <c r="AT15" s="544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6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6"/>
      <c r="BR15" s="539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1"/>
      <c r="CE15" s="518"/>
      <c r="CF15" s="519"/>
      <c r="CG15" s="519"/>
      <c r="CH15" s="519"/>
      <c r="CI15" s="519"/>
      <c r="CJ15" s="519"/>
      <c r="CK15" s="519"/>
      <c r="CL15" s="519"/>
      <c r="CM15" s="519"/>
      <c r="CN15" s="519"/>
      <c r="CO15" s="519"/>
      <c r="CP15" s="519"/>
      <c r="CQ15" s="520"/>
      <c r="CR15" s="457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58"/>
    </row>
    <row r="16" spans="1:108" ht="57.75" customHeight="1">
      <c r="A16" s="139"/>
      <c r="B16" s="426" t="s">
        <v>73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7"/>
      <c r="AT16" s="506">
        <v>15</v>
      </c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408">
        <v>15</v>
      </c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10"/>
      <c r="BR16" s="530">
        <v>100</v>
      </c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3"/>
      <c r="CE16" s="408" t="s">
        <v>29</v>
      </c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10"/>
      <c r="CR16" s="408" t="s">
        <v>29</v>
      </c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10"/>
    </row>
    <row r="17" spans="1:108" ht="30.75" customHeight="1">
      <c r="A17" s="139"/>
      <c r="B17" s="426" t="s">
        <v>74</v>
      </c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7"/>
      <c r="AT17" s="506">
        <v>60</v>
      </c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408">
        <v>60</v>
      </c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10"/>
      <c r="BR17" s="530">
        <v>100</v>
      </c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3"/>
      <c r="CE17" s="408" t="s">
        <v>29</v>
      </c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10"/>
      <c r="CR17" s="408" t="s">
        <v>29</v>
      </c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10"/>
    </row>
    <row r="18" spans="1:112" s="142" customFormat="1" ht="18.75">
      <c r="A18" s="140"/>
      <c r="B18" s="436" t="s">
        <v>127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7"/>
      <c r="AT18" s="428">
        <v>0</v>
      </c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4"/>
      <c r="BF18" s="428">
        <v>0</v>
      </c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4"/>
      <c r="BR18" s="428">
        <v>100</v>
      </c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4"/>
      <c r="CE18" s="415" t="s">
        <v>61</v>
      </c>
      <c r="CF18" s="447"/>
      <c r="CG18" s="447"/>
      <c r="CH18" s="447"/>
      <c r="CI18" s="447"/>
      <c r="CJ18" s="447"/>
      <c r="CK18" s="447"/>
      <c r="CL18" s="447"/>
      <c r="CM18" s="447"/>
      <c r="CN18" s="447"/>
      <c r="CO18" s="447"/>
      <c r="CP18" s="447"/>
      <c r="CQ18" s="448"/>
      <c r="CR18" s="415">
        <v>0.5</v>
      </c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8"/>
      <c r="DE18" s="141"/>
      <c r="DH18" s="143"/>
    </row>
    <row r="19" spans="1:108" ht="118.5" customHeight="1">
      <c r="A19" s="144"/>
      <c r="B19" s="434" t="s">
        <v>75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5"/>
      <c r="AT19" s="518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20"/>
      <c r="BF19" s="518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20"/>
      <c r="BR19" s="518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20"/>
      <c r="CE19" s="457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58"/>
      <c r="CR19" s="457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58"/>
    </row>
    <row r="20" spans="1:112" ht="58.5" customHeight="1">
      <c r="A20" s="139"/>
      <c r="B20" s="426" t="s">
        <v>128</v>
      </c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7"/>
      <c r="AT20" s="536">
        <f>AT21</f>
        <v>0</v>
      </c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460">
        <f>BF21</f>
        <v>0</v>
      </c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10"/>
      <c r="BR20" s="428">
        <v>100</v>
      </c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4"/>
      <c r="CE20" s="408" t="s">
        <v>29</v>
      </c>
      <c r="CF20" s="409"/>
      <c r="CG20" s="409"/>
      <c r="CH20" s="409"/>
      <c r="CI20" s="409"/>
      <c r="CJ20" s="409"/>
      <c r="CK20" s="409"/>
      <c r="CL20" s="409"/>
      <c r="CM20" s="409"/>
      <c r="CN20" s="409"/>
      <c r="CO20" s="409"/>
      <c r="CP20" s="409"/>
      <c r="CQ20" s="410"/>
      <c r="CR20" s="408">
        <v>0.5</v>
      </c>
      <c r="CS20" s="409"/>
      <c r="CT20" s="409"/>
      <c r="CU20" s="409"/>
      <c r="CV20" s="409"/>
      <c r="CW20" s="409"/>
      <c r="CX20" s="409"/>
      <c r="CY20" s="409"/>
      <c r="CZ20" s="409"/>
      <c r="DA20" s="409"/>
      <c r="DB20" s="409"/>
      <c r="DC20" s="409"/>
      <c r="DD20" s="410"/>
      <c r="DE20" s="145"/>
      <c r="DH20" s="146">
        <v>2</v>
      </c>
    </row>
    <row r="21" spans="1:108" ht="72.75" customHeight="1">
      <c r="A21" s="139"/>
      <c r="B21" s="426" t="s">
        <v>129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7"/>
      <c r="AT21" s="530">
        <v>0</v>
      </c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2"/>
      <c r="BF21" s="530">
        <v>0</v>
      </c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2"/>
      <c r="BR21" s="530">
        <v>100</v>
      </c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  <c r="CC21" s="531"/>
      <c r="CD21" s="532"/>
      <c r="CE21" s="408" t="s">
        <v>61</v>
      </c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10"/>
      <c r="CR21" s="408">
        <v>0.5</v>
      </c>
      <c r="CS21" s="409"/>
      <c r="CT21" s="409"/>
      <c r="CU21" s="409"/>
      <c r="CV21" s="409"/>
      <c r="CW21" s="409"/>
      <c r="CX21" s="409"/>
      <c r="CY21" s="409"/>
      <c r="CZ21" s="409"/>
      <c r="DA21" s="409"/>
      <c r="DB21" s="409"/>
      <c r="DC21" s="409"/>
      <c r="DD21" s="410"/>
    </row>
    <row r="22" spans="1:112" ht="58.5" customHeight="1">
      <c r="A22" s="139"/>
      <c r="B22" s="426" t="s">
        <v>130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505"/>
      <c r="AT22" s="533" t="s">
        <v>29</v>
      </c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 t="s">
        <v>29</v>
      </c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422" t="s">
        <v>29</v>
      </c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4"/>
      <c r="CE22" s="408" t="s">
        <v>29</v>
      </c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10"/>
      <c r="CR22" s="521">
        <v>0.6</v>
      </c>
      <c r="CS22" s="522"/>
      <c r="CT22" s="522"/>
      <c r="CU22" s="522"/>
      <c r="CV22" s="522"/>
      <c r="CW22" s="522"/>
      <c r="CX22" s="522"/>
      <c r="CY22" s="522"/>
      <c r="CZ22" s="522"/>
      <c r="DA22" s="522"/>
      <c r="DB22" s="522"/>
      <c r="DC22" s="522"/>
      <c r="DD22" s="523"/>
      <c r="DE22" s="145"/>
      <c r="DH22" s="146">
        <v>3</v>
      </c>
    </row>
    <row r="23" spans="1:108" ht="18.75" customHeight="1">
      <c r="A23" s="139"/>
      <c r="B23" s="426" t="s">
        <v>56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505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408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10"/>
      <c r="BR23" s="422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4"/>
      <c r="CE23" s="408"/>
      <c r="CF23" s="409"/>
      <c r="CG23" s="409"/>
      <c r="CH23" s="409"/>
      <c r="CI23" s="409"/>
      <c r="CJ23" s="409"/>
      <c r="CK23" s="409"/>
      <c r="CL23" s="409"/>
      <c r="CM23" s="409"/>
      <c r="CN23" s="409"/>
      <c r="CO23" s="409"/>
      <c r="CP23" s="409"/>
      <c r="CQ23" s="410"/>
      <c r="CR23" s="408"/>
      <c r="CS23" s="409"/>
      <c r="CT23" s="409"/>
      <c r="CU23" s="409"/>
      <c r="CV23" s="409"/>
      <c r="CW23" s="409"/>
      <c r="CX23" s="409"/>
      <c r="CY23" s="409"/>
      <c r="CZ23" s="409"/>
      <c r="DA23" s="409"/>
      <c r="DB23" s="409"/>
      <c r="DC23" s="409"/>
      <c r="DD23" s="410"/>
    </row>
    <row r="24" spans="1:112" s="142" customFormat="1" ht="18.75" customHeight="1">
      <c r="A24" s="140"/>
      <c r="B24" s="436" t="s">
        <v>131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534"/>
      <c r="AT24" s="506">
        <v>1</v>
      </c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415">
        <v>1</v>
      </c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/>
      <c r="BR24" s="524">
        <f>IF(AT24=0,0,AT24/BF24*100)</f>
        <v>100</v>
      </c>
      <c r="BS24" s="525"/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6"/>
      <c r="CE24" s="415" t="s">
        <v>47</v>
      </c>
      <c r="CF24" s="447"/>
      <c r="CG24" s="447"/>
      <c r="CH24" s="447"/>
      <c r="CI24" s="447"/>
      <c r="CJ24" s="447"/>
      <c r="CK24" s="447"/>
      <c r="CL24" s="447"/>
      <c r="CM24" s="447"/>
      <c r="CN24" s="447"/>
      <c r="CO24" s="447"/>
      <c r="CP24" s="447"/>
      <c r="CQ24" s="448"/>
      <c r="CR24" s="415">
        <v>0.75</v>
      </c>
      <c r="CS24" s="447"/>
      <c r="CT24" s="447"/>
      <c r="CU24" s="447"/>
      <c r="CV24" s="447"/>
      <c r="CW24" s="447"/>
      <c r="CX24" s="447"/>
      <c r="CY24" s="447"/>
      <c r="CZ24" s="447"/>
      <c r="DA24" s="447"/>
      <c r="DB24" s="447"/>
      <c r="DC24" s="447"/>
      <c r="DD24" s="448"/>
      <c r="DE24" s="141"/>
      <c r="DH24" s="143"/>
    </row>
    <row r="25" spans="1:108" ht="73.5" customHeight="1">
      <c r="A25" s="144"/>
      <c r="B25" s="434" t="s">
        <v>251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535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457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58"/>
      <c r="BR25" s="527"/>
      <c r="BS25" s="528"/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9"/>
      <c r="CE25" s="457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58"/>
      <c r="CR25" s="457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58"/>
    </row>
    <row r="26" spans="1:112" s="142" customFormat="1" ht="18.75" customHeight="1">
      <c r="A26" s="140"/>
      <c r="B26" s="436" t="s">
        <v>132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7"/>
      <c r="AT26" s="507">
        <v>0</v>
      </c>
      <c r="AU26" s="508"/>
      <c r="AV26" s="508"/>
      <c r="AW26" s="508"/>
      <c r="AX26" s="508"/>
      <c r="AY26" s="508"/>
      <c r="AZ26" s="508"/>
      <c r="BA26" s="508"/>
      <c r="BB26" s="508"/>
      <c r="BC26" s="508"/>
      <c r="BD26" s="508"/>
      <c r="BE26" s="509"/>
      <c r="BF26" s="438">
        <v>0</v>
      </c>
      <c r="BG26" s="513"/>
      <c r="BH26" s="513"/>
      <c r="BI26" s="513"/>
      <c r="BJ26" s="513"/>
      <c r="BK26" s="513"/>
      <c r="BL26" s="513"/>
      <c r="BM26" s="513"/>
      <c r="BN26" s="513"/>
      <c r="BO26" s="513"/>
      <c r="BP26" s="513"/>
      <c r="BQ26" s="514"/>
      <c r="BR26" s="428">
        <v>100</v>
      </c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4"/>
      <c r="CE26" s="415" t="s">
        <v>61</v>
      </c>
      <c r="CF26" s="447"/>
      <c r="CG26" s="447"/>
      <c r="CH26" s="447"/>
      <c r="CI26" s="447"/>
      <c r="CJ26" s="447"/>
      <c r="CK26" s="447"/>
      <c r="CL26" s="447"/>
      <c r="CM26" s="447"/>
      <c r="CN26" s="447"/>
      <c r="CO26" s="447"/>
      <c r="CP26" s="447"/>
      <c r="CQ26" s="448"/>
      <c r="CR26" s="415">
        <v>0.5</v>
      </c>
      <c r="CS26" s="447"/>
      <c r="CT26" s="447"/>
      <c r="CU26" s="447"/>
      <c r="CV26" s="447"/>
      <c r="CW26" s="447"/>
      <c r="CX26" s="447"/>
      <c r="CY26" s="447"/>
      <c r="CZ26" s="447"/>
      <c r="DA26" s="447"/>
      <c r="DB26" s="447"/>
      <c r="DC26" s="447"/>
      <c r="DD26" s="448"/>
      <c r="DE26" s="141"/>
      <c r="DH26" s="143"/>
    </row>
    <row r="27" spans="1:108" ht="119.25" customHeight="1">
      <c r="A27" s="144"/>
      <c r="B27" s="434" t="s">
        <v>76</v>
      </c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5"/>
      <c r="AT27" s="510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2"/>
      <c r="BF27" s="515"/>
      <c r="BG27" s="516"/>
      <c r="BH27" s="516"/>
      <c r="BI27" s="516"/>
      <c r="BJ27" s="516"/>
      <c r="BK27" s="516"/>
      <c r="BL27" s="516"/>
      <c r="BM27" s="516"/>
      <c r="BN27" s="516"/>
      <c r="BO27" s="516"/>
      <c r="BP27" s="516"/>
      <c r="BQ27" s="517"/>
      <c r="BR27" s="518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20"/>
      <c r="CE27" s="457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58"/>
      <c r="CR27" s="457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58"/>
    </row>
    <row r="28" spans="1:108" ht="15" customHeight="1">
      <c r="A28" s="139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505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408"/>
      <c r="BG28" s="409"/>
      <c r="BH28" s="409"/>
      <c r="BI28" s="409"/>
      <c r="BJ28" s="409"/>
      <c r="BK28" s="409"/>
      <c r="BL28" s="409"/>
      <c r="BM28" s="409"/>
      <c r="BN28" s="409"/>
      <c r="BO28" s="409"/>
      <c r="BP28" s="409"/>
      <c r="BQ28" s="410"/>
      <c r="BR28" s="422"/>
      <c r="BS28" s="423"/>
      <c r="BT28" s="423"/>
      <c r="BU28" s="423"/>
      <c r="BV28" s="423"/>
      <c r="BW28" s="423"/>
      <c r="BX28" s="423"/>
      <c r="BY28" s="423"/>
      <c r="BZ28" s="423"/>
      <c r="CA28" s="423"/>
      <c r="CB28" s="423"/>
      <c r="CC28" s="423"/>
      <c r="CD28" s="424"/>
      <c r="CE28" s="408"/>
      <c r="CF28" s="409"/>
      <c r="CG28" s="409"/>
      <c r="CH28" s="409"/>
      <c r="CI28" s="409"/>
      <c r="CJ28" s="409"/>
      <c r="CK28" s="409"/>
      <c r="CL28" s="409"/>
      <c r="CM28" s="409"/>
      <c r="CN28" s="409"/>
      <c r="CO28" s="409"/>
      <c r="CP28" s="409"/>
      <c r="CQ28" s="410"/>
      <c r="CR28" s="408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10"/>
    </row>
    <row r="29" spans="1:112" ht="57.75" customHeight="1">
      <c r="A29" s="139"/>
      <c r="B29" s="426" t="s">
        <v>133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7"/>
      <c r="AT29" s="428">
        <f>AT30</f>
        <v>0</v>
      </c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2"/>
      <c r="BF29" s="428">
        <f>BF30</f>
        <v>0</v>
      </c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4"/>
      <c r="BR29" s="422">
        <v>100</v>
      </c>
      <c r="BS29" s="423"/>
      <c r="BT29" s="423"/>
      <c r="BU29" s="423"/>
      <c r="BV29" s="423"/>
      <c r="BW29" s="423"/>
      <c r="BX29" s="423"/>
      <c r="BY29" s="423"/>
      <c r="BZ29" s="423"/>
      <c r="CA29" s="423"/>
      <c r="CB29" s="423"/>
      <c r="CC29" s="423"/>
      <c r="CD29" s="424"/>
      <c r="CE29" s="408" t="s">
        <v>61</v>
      </c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10"/>
      <c r="CR29" s="408">
        <v>0.2</v>
      </c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10"/>
      <c r="DH29" s="33">
        <v>4</v>
      </c>
    </row>
    <row r="30" spans="1:108" ht="104.25" customHeight="1">
      <c r="A30" s="139"/>
      <c r="B30" s="426" t="s">
        <v>134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7"/>
      <c r="AT30" s="428">
        <v>0</v>
      </c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2"/>
      <c r="BF30" s="428">
        <v>0</v>
      </c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4"/>
      <c r="BR30" s="428">
        <v>100</v>
      </c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4"/>
      <c r="CE30" s="408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10"/>
      <c r="CR30" s="408">
        <v>0.2</v>
      </c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10"/>
    </row>
    <row r="31" spans="1:108" ht="14.25" customHeight="1">
      <c r="A31" s="139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7"/>
      <c r="AT31" s="408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10"/>
      <c r="BF31" s="408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10"/>
      <c r="BR31" s="422"/>
      <c r="BS31" s="423"/>
      <c r="BT31" s="423"/>
      <c r="BU31" s="423"/>
      <c r="BV31" s="423"/>
      <c r="BW31" s="423"/>
      <c r="BX31" s="423"/>
      <c r="BY31" s="423"/>
      <c r="BZ31" s="423"/>
      <c r="CA31" s="423"/>
      <c r="CB31" s="423"/>
      <c r="CC31" s="423"/>
      <c r="CD31" s="424"/>
      <c r="CE31" s="408"/>
      <c r="CF31" s="409"/>
      <c r="CG31" s="409"/>
      <c r="CH31" s="409"/>
      <c r="CI31" s="409"/>
      <c r="CJ31" s="409"/>
      <c r="CK31" s="409"/>
      <c r="CL31" s="409"/>
      <c r="CM31" s="409"/>
      <c r="CN31" s="409"/>
      <c r="CO31" s="409"/>
      <c r="CP31" s="409"/>
      <c r="CQ31" s="410"/>
      <c r="CR31" s="408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09"/>
      <c r="DD31" s="410"/>
    </row>
    <row r="32" spans="1:108" ht="29.25" customHeight="1">
      <c r="A32" s="139"/>
      <c r="B32" s="426" t="s">
        <v>135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7"/>
      <c r="AT32" s="408" t="s">
        <v>29</v>
      </c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10"/>
      <c r="BF32" s="408" t="s">
        <v>29</v>
      </c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10"/>
      <c r="BR32" s="422" t="s">
        <v>29</v>
      </c>
      <c r="BS32" s="423"/>
      <c r="BT32" s="423"/>
      <c r="BU32" s="423"/>
      <c r="BV32" s="423"/>
      <c r="BW32" s="423"/>
      <c r="BX32" s="423"/>
      <c r="BY32" s="423"/>
      <c r="BZ32" s="423"/>
      <c r="CA32" s="423"/>
      <c r="CB32" s="423"/>
      <c r="CC32" s="423"/>
      <c r="CD32" s="424"/>
      <c r="CE32" s="408" t="s">
        <v>29</v>
      </c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10"/>
      <c r="CR32" s="411">
        <f>(CR10+CR20+CR22+CR29)/4</f>
        <v>0.45</v>
      </c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3"/>
    </row>
    <row r="34" spans="6:103" ht="18.75">
      <c r="F34" s="425" t="s">
        <v>349</v>
      </c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261"/>
      <c r="AU34" s="425" t="s">
        <v>350</v>
      </c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</row>
    <row r="35" spans="6:103" ht="18.75">
      <c r="F35" s="421" t="s">
        <v>8</v>
      </c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1"/>
      <c r="AS35" s="421"/>
      <c r="AT35" s="36"/>
      <c r="AU35" s="421" t="s">
        <v>9</v>
      </c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1"/>
      <c r="CC35" s="421"/>
      <c r="CD35" s="36"/>
      <c r="CE35" s="421" t="s">
        <v>10</v>
      </c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1"/>
      <c r="CQ35" s="421"/>
      <c r="CR35" s="421"/>
      <c r="CS35" s="421"/>
      <c r="CT35" s="421"/>
      <c r="CU35" s="421"/>
      <c r="CV35" s="421"/>
      <c r="CW35" s="421"/>
      <c r="CX35" s="421"/>
      <c r="CY35" s="421"/>
    </row>
  </sheetData>
  <sheetProtection/>
  <mergeCells count="136"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0:BQ20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8:CQ19"/>
    <mergeCell ref="CR18:DD19"/>
    <mergeCell ref="B19:AS19"/>
    <mergeCell ref="B18:AS18"/>
    <mergeCell ref="AT18:BE19"/>
    <mergeCell ref="BF18:BQ19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R24:DD25"/>
    <mergeCell ref="AT22:BE22"/>
    <mergeCell ref="BF22:BQ22"/>
    <mergeCell ref="CE23:CQ23"/>
    <mergeCell ref="BR23:CD23"/>
    <mergeCell ref="CE22:CQ22"/>
    <mergeCell ref="CR20:DD20"/>
    <mergeCell ref="BR20:CD20"/>
    <mergeCell ref="CE20:CQ20"/>
    <mergeCell ref="BF21:BQ21"/>
    <mergeCell ref="CR21:DD21"/>
    <mergeCell ref="CE21:CQ21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E28:CQ28"/>
    <mergeCell ref="CR28:DD28"/>
    <mergeCell ref="AT26:BE27"/>
    <mergeCell ref="BF26:BQ27"/>
    <mergeCell ref="BR26:CD27"/>
    <mergeCell ref="CE26:CQ27"/>
    <mergeCell ref="CR26:DD27"/>
    <mergeCell ref="B28:AS28"/>
    <mergeCell ref="AT28:BE28"/>
    <mergeCell ref="BF28:BQ28"/>
    <mergeCell ref="BR28:CD28"/>
    <mergeCell ref="B29:AS29"/>
    <mergeCell ref="AT29:BE29"/>
    <mergeCell ref="BF29:BQ29"/>
    <mergeCell ref="BR29:CD29"/>
    <mergeCell ref="CR29:D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R32:CD32"/>
    <mergeCell ref="B31:AS31"/>
    <mergeCell ref="AT31:BE31"/>
    <mergeCell ref="BF31:BQ31"/>
    <mergeCell ref="BR31:CD31"/>
    <mergeCell ref="CE29:CQ29"/>
    <mergeCell ref="B30:AS30"/>
    <mergeCell ref="AT30:BE30"/>
    <mergeCell ref="CU5:DC5"/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Nikita</cp:lastModifiedBy>
  <cp:lastPrinted>2019-03-28T14:05:52Z</cp:lastPrinted>
  <dcterms:created xsi:type="dcterms:W3CDTF">2011-11-28T09:47:50Z</dcterms:created>
  <dcterms:modified xsi:type="dcterms:W3CDTF">2020-04-01T11:00:20Z</dcterms:modified>
  <cp:category/>
  <cp:version/>
  <cp:contentType/>
  <cp:contentStatus/>
</cp:coreProperties>
</file>